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ania\Documents\Dropbox\2022\Aulas\FGV\CG_LP\"/>
    </mc:Choice>
  </mc:AlternateContent>
  <xr:revisionPtr revIDLastSave="0" documentId="13_ncr:1_{64952B64-55C7-4EEB-BF24-F64088782FC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tas" sheetId="1" r:id="rId1"/>
    <sheet name="Critérios&amp;Grupos" sheetId="2" r:id="rId2"/>
    <sheet name="Alunos" sheetId="4" r:id="rId3"/>
    <sheet name="média" sheetId="3" r:id="rId4"/>
  </sheets>
  <definedNames>
    <definedName name="_xlnm._FilterDatabase" localSheetId="0" hidden="1">Notas!$A$1:$L$106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" l="1"/>
  <c r="J52" i="1"/>
  <c r="J83" i="1"/>
  <c r="J87" i="1"/>
  <c r="H33" i="4"/>
  <c r="H34" i="4"/>
  <c r="H35" i="4"/>
  <c r="H36" i="4"/>
  <c r="C33" i="4"/>
  <c r="C34" i="4"/>
  <c r="C35" i="4"/>
  <c r="C36" i="4"/>
  <c r="I33" i="4"/>
  <c r="I34" i="4"/>
  <c r="I35" i="4"/>
  <c r="I36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C3" i="4"/>
  <c r="C4" i="4"/>
  <c r="C5" i="4"/>
  <c r="C6" i="4"/>
  <c r="C7" i="4"/>
  <c r="C8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J37" i="1"/>
  <c r="J38" i="1"/>
  <c r="J39" i="1"/>
  <c r="J40" i="1"/>
  <c r="J41" i="1"/>
  <c r="J42" i="1"/>
  <c r="J43" i="1"/>
  <c r="J44" i="1"/>
  <c r="J45" i="1"/>
  <c r="J46" i="1"/>
  <c r="J47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E106" i="1"/>
  <c r="E105" i="1"/>
  <c r="E104" i="1"/>
  <c r="E103" i="1"/>
  <c r="E102" i="1"/>
  <c r="E100" i="1"/>
  <c r="E99" i="1"/>
  <c r="E98" i="1"/>
  <c r="E97" i="1"/>
  <c r="E95" i="1"/>
  <c r="E94" i="1"/>
  <c r="E93" i="1"/>
  <c r="E92" i="1"/>
  <c r="E91" i="1"/>
  <c r="E90" i="1"/>
  <c r="E89" i="1"/>
  <c r="E88" i="1"/>
  <c r="E86" i="1"/>
  <c r="E85" i="1"/>
  <c r="E84" i="1"/>
  <c r="E82" i="1"/>
  <c r="E81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5" i="1"/>
  <c r="E64" i="1"/>
  <c r="E63" i="1"/>
  <c r="E62" i="1"/>
  <c r="E60" i="1"/>
  <c r="E59" i="1"/>
  <c r="E58" i="1"/>
  <c r="E57" i="1"/>
  <c r="E56" i="1"/>
  <c r="E55" i="1"/>
  <c r="E54" i="1"/>
  <c r="E53" i="1"/>
  <c r="E51" i="1"/>
  <c r="E50" i="1"/>
  <c r="E49" i="1"/>
  <c r="E47" i="1"/>
  <c r="E46" i="1"/>
  <c r="E45" i="1"/>
  <c r="E44" i="1"/>
  <c r="E43" i="1"/>
  <c r="E42" i="1"/>
  <c r="E41" i="1"/>
  <c r="E40" i="1"/>
  <c r="E39" i="1"/>
  <c r="E38" i="1"/>
  <c r="E37" i="1"/>
  <c r="J31" i="1"/>
  <c r="J26" i="1"/>
  <c r="J4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2" i="1"/>
  <c r="J33" i="1"/>
  <c r="J34" i="1"/>
  <c r="J35" i="1"/>
  <c r="J36" i="1"/>
  <c r="J2" i="1"/>
  <c r="H19" i="2"/>
  <c r="E3" i="1" l="1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" i="2"/>
  <c r="I2" i="4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2" i="1"/>
  <c r="H3" i="4"/>
  <c r="D7" i="3" l="1"/>
  <c r="H16" i="4"/>
  <c r="H15" i="4"/>
  <c r="H24" i="4"/>
  <c r="H30" i="4"/>
  <c r="H25" i="4"/>
  <c r="H17" i="4"/>
  <c r="H9" i="4"/>
  <c r="H7" i="4"/>
  <c r="H29" i="4"/>
  <c r="H22" i="4"/>
  <c r="H14" i="4"/>
  <c r="H6" i="4"/>
  <c r="H31" i="4"/>
  <c r="H23" i="4"/>
  <c r="H28" i="4"/>
  <c r="H21" i="4"/>
  <c r="H13" i="4"/>
  <c r="H8" i="4"/>
  <c r="H27" i="4"/>
  <c r="H20" i="4"/>
  <c r="H12" i="4"/>
  <c r="H5" i="4"/>
  <c r="H32" i="4"/>
  <c r="H19" i="4"/>
  <c r="H11" i="4"/>
  <c r="H4" i="4"/>
  <c r="C2" i="4"/>
  <c r="H2" i="4" s="1"/>
  <c r="H26" i="4"/>
  <c r="H18" i="4"/>
  <c r="H10" i="4"/>
  <c r="D8" i="3"/>
  <c r="C15" i="3"/>
  <c r="C7" i="3"/>
  <c r="C2" i="3"/>
  <c r="D31" i="3"/>
  <c r="D23" i="3"/>
  <c r="C32" i="3"/>
  <c r="D15" i="3"/>
  <c r="C24" i="3"/>
  <c r="C31" i="3"/>
  <c r="C23" i="3"/>
  <c r="C14" i="3"/>
  <c r="C6" i="3"/>
  <c r="D30" i="3"/>
  <c r="D22" i="3"/>
  <c r="D14" i="3"/>
  <c r="D6" i="3"/>
  <c r="C30" i="3"/>
  <c r="C22" i="3"/>
  <c r="C13" i="3"/>
  <c r="C5" i="3"/>
  <c r="D29" i="3"/>
  <c r="D21" i="3"/>
  <c r="D13" i="3"/>
  <c r="D5" i="3"/>
  <c r="C29" i="3"/>
  <c r="C21" i="3"/>
  <c r="C12" i="3"/>
  <c r="C4" i="3"/>
  <c r="D36" i="3"/>
  <c r="D28" i="3"/>
  <c r="D20" i="3"/>
  <c r="D12" i="3"/>
  <c r="D4" i="3"/>
  <c r="C36" i="3"/>
  <c r="C28" i="3"/>
  <c r="C20" i="3"/>
  <c r="C11" i="3"/>
  <c r="C3" i="3"/>
  <c r="D35" i="3"/>
  <c r="D27" i="3"/>
  <c r="D19" i="3"/>
  <c r="D11" i="3"/>
  <c r="D3" i="3"/>
  <c r="C35" i="3"/>
  <c r="C27" i="3"/>
  <c r="C18" i="3"/>
  <c r="C10" i="3"/>
  <c r="D2" i="3"/>
  <c r="D34" i="3"/>
  <c r="D26" i="3"/>
  <c r="D18" i="3"/>
  <c r="D10" i="3"/>
  <c r="C34" i="3"/>
  <c r="C26" i="3"/>
  <c r="C17" i="3"/>
  <c r="C9" i="3"/>
  <c r="D33" i="3"/>
  <c r="D25" i="3"/>
  <c r="D17" i="3"/>
  <c r="D9" i="3"/>
  <c r="C19" i="3"/>
  <c r="C33" i="3"/>
  <c r="C25" i="3"/>
  <c r="C16" i="3"/>
  <c r="C8" i="3"/>
  <c r="D32" i="3"/>
  <c r="D24" i="3"/>
  <c r="D16" i="3"/>
  <c r="E7" i="3" l="1"/>
  <c r="E32" i="3"/>
  <c r="E8" i="3"/>
  <c r="E24" i="3"/>
  <c r="E25" i="3"/>
  <c r="E27" i="3"/>
  <c r="E22" i="3"/>
  <c r="E29" i="3"/>
  <c r="E23" i="3"/>
  <c r="E31" i="3"/>
  <c r="E15" i="3"/>
  <c r="E21" i="3"/>
  <c r="E2" i="3"/>
  <c r="E19" i="3"/>
  <c r="E33" i="3"/>
  <c r="E34" i="3"/>
  <c r="E36" i="3"/>
  <c r="E17" i="3"/>
  <c r="E20" i="3"/>
  <c r="E30" i="3"/>
  <c r="E28" i="3"/>
  <c r="E16" i="3"/>
  <c r="E26" i="3"/>
  <c r="E35" i="3"/>
  <c r="E10" i="3"/>
  <c r="E4" i="3"/>
  <c r="E6" i="3"/>
  <c r="E18" i="3"/>
  <c r="E12" i="3"/>
  <c r="E14" i="3"/>
  <c r="E3" i="3"/>
  <c r="E5" i="3"/>
  <c r="E9" i="3"/>
  <c r="E11" i="3"/>
  <c r="E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Libânia Paes</author>
  </authors>
  <commentList>
    <comment ref="F1" authorId="0" shapeId="0" xr:uid="{C0CA7E15-4798-4C80-BAE6-F6BC08604450}">
      <text>
        <r>
          <rPr>
            <b/>
            <sz val="9"/>
            <color indexed="81"/>
            <rFont val="Segoe UI"/>
            <charset val="1"/>
          </rPr>
          <t>Libânia Paes:</t>
        </r>
        <r>
          <rPr>
            <sz val="9"/>
            <color indexed="81"/>
            <rFont val="Segoe UI"/>
            <charset val="1"/>
          </rPr>
          <t xml:space="preserve">
Se roda sem erros
</t>
        </r>
      </text>
    </comment>
    <comment ref="G1" authorId="0" shapeId="0" xr:uid="{1A09B46F-5A1B-45DB-84AC-BACCB31A0D88}">
      <text>
        <r>
          <rPr>
            <b/>
            <sz val="9"/>
            <color indexed="81"/>
            <rFont val="Segoe UI"/>
            <charset val="1"/>
          </rPr>
          <t>Libânia Paes:</t>
        </r>
        <r>
          <rPr>
            <sz val="9"/>
            <color indexed="81"/>
            <rFont val="Segoe UI"/>
            <charset val="1"/>
          </rPr>
          <t xml:space="preserve">
Executou o que foi pedido?
</t>
        </r>
      </text>
    </comment>
    <comment ref="H1" authorId="0" shapeId="0" xr:uid="{2B7552C7-247C-45D6-9D05-597B9E27B9D9}">
      <text>
        <r>
          <rPr>
            <b/>
            <sz val="9"/>
            <color indexed="81"/>
            <rFont val="Segoe UI"/>
            <charset val="1"/>
          </rPr>
          <t>Libânia Paes:</t>
        </r>
        <r>
          <rPr>
            <sz val="9"/>
            <color indexed="81"/>
            <rFont val="Segoe UI"/>
            <charset val="1"/>
          </rPr>
          <t xml:space="preserve">
Bem estruturado, usa os melhores comandos
</t>
        </r>
      </text>
    </comment>
    <comment ref="I1" authorId="0" shapeId="0" xr:uid="{3F58671A-15A3-43B3-974B-99B5343DD299}">
      <text>
        <r>
          <rPr>
            <b/>
            <sz val="9"/>
            <color indexed="81"/>
            <rFont val="Segoe UI"/>
            <charset val="1"/>
          </rPr>
          <t>Libânia Paes:</t>
        </r>
        <r>
          <rPr>
            <sz val="9"/>
            <color indexed="81"/>
            <rFont val="Segoe UI"/>
            <charset val="1"/>
          </rPr>
          <t xml:space="preserve">
Foi além do pedido</t>
        </r>
      </text>
    </comment>
    <comment ref="L86" authorId="0" shapeId="0" xr:uid="{E61A1F20-AD9A-43B0-998C-B1B85215DCDD}">
      <text>
        <r>
          <rPr>
            <b/>
            <sz val="9"/>
            <color indexed="81"/>
            <rFont val="Segoe UI"/>
            <charset val="1"/>
          </rPr>
          <t>Libânia Paes:</t>
        </r>
        <r>
          <rPr>
            <sz val="9"/>
            <color indexed="81"/>
            <rFont val="Segoe UI"/>
            <charset val="1"/>
          </rPr>
          <t xml:space="preserve">
10 para tudo, 9,5 para criatividade antes de ver o plágio</t>
        </r>
      </text>
    </comment>
    <comment ref="L101" authorId="0" shapeId="0" xr:uid="{4D3A6E0A-DE29-472F-B4A2-49872A22FD90}">
      <text>
        <r>
          <rPr>
            <b/>
            <sz val="9"/>
            <color indexed="81"/>
            <rFont val="Segoe UI"/>
            <charset val="1"/>
          </rPr>
          <t>Libânia Paes:</t>
        </r>
        <r>
          <rPr>
            <sz val="9"/>
            <color indexed="81"/>
            <rFont val="Segoe UI"/>
            <charset val="1"/>
          </rPr>
          <t xml:space="preserve">
10 para tudo, 9,5 para criatividade antes de ver o plágio</t>
        </r>
      </text>
    </comment>
    <comment ref="L103" authorId="0" shapeId="0" xr:uid="{FD5E20A2-B860-412A-8940-788C1F63E067}">
      <text>
        <r>
          <rPr>
            <b/>
            <sz val="9"/>
            <color indexed="81"/>
            <rFont val="Segoe UI"/>
            <charset val="1"/>
          </rPr>
          <t>Libânia Paes:</t>
        </r>
        <r>
          <rPr>
            <sz val="9"/>
            <color indexed="81"/>
            <rFont val="Segoe UI"/>
            <charset val="1"/>
          </rPr>
          <t xml:space="preserve">
10 para tudo, 9,5 para criatividade antes de ver o plágio</t>
        </r>
      </text>
    </comment>
    <comment ref="L104" authorId="0" shapeId="0" xr:uid="{07B79CAB-1675-4439-9DBD-C41B70098C92}">
      <text>
        <r>
          <rPr>
            <b/>
            <sz val="9"/>
            <color indexed="81"/>
            <rFont val="Segoe UI"/>
            <charset val="1"/>
          </rPr>
          <t>Libânia Paes:</t>
        </r>
        <r>
          <rPr>
            <sz val="9"/>
            <color indexed="81"/>
            <rFont val="Segoe UI"/>
            <charset val="1"/>
          </rPr>
          <t xml:space="preserve">
10 para tudo, 9,5 para criatividade antes de ver o plágio</t>
        </r>
      </text>
    </comment>
    <comment ref="L105" authorId="0" shapeId="0" xr:uid="{99C5E200-0DF5-422C-8932-5982936DBE89}">
      <text>
        <r>
          <rPr>
            <b/>
            <sz val="9"/>
            <color indexed="81"/>
            <rFont val="Segoe UI"/>
            <charset val="1"/>
          </rPr>
          <t>Libânia Paes:</t>
        </r>
        <r>
          <rPr>
            <sz val="9"/>
            <color indexed="81"/>
            <rFont val="Segoe UI"/>
            <charset val="1"/>
          </rPr>
          <t xml:space="preserve">
10 para tudo, 9,5 para criatividade antes de ver o plágio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Libânia Paes</author>
  </authors>
  <commentList>
    <comment ref="G19" authorId="0" shapeId="0" xr:uid="{78C377A5-B7E1-404E-9BFD-0594304983F6}">
      <text>
        <r>
          <rPr>
            <b/>
            <sz val="9"/>
            <color indexed="81"/>
            <rFont val="Segoe UI"/>
            <charset val="1"/>
          </rPr>
          <t>Libânia Paes:</t>
        </r>
        <r>
          <rPr>
            <sz val="9"/>
            <color indexed="81"/>
            <rFont val="Segoe UI"/>
            <charset val="1"/>
          </rPr>
          <t xml:space="preserve">
Alunos sem grupo -- não achei o trabalho 1</t>
        </r>
      </text>
    </comment>
  </commentList>
</comments>
</file>

<file path=xl/sharedStrings.xml><?xml version="1.0" encoding="utf-8"?>
<sst xmlns="http://schemas.openxmlformats.org/spreadsheetml/2006/main" count="516" uniqueCount="187">
  <si>
    <t>Aluno</t>
  </si>
  <si>
    <t>Projeto</t>
  </si>
  <si>
    <t>Codigo</t>
  </si>
  <si>
    <t>Criatividade</t>
  </si>
  <si>
    <t>Funciona</t>
  </si>
  <si>
    <t>CoolStuff</t>
  </si>
  <si>
    <t>Se roda sem erros</t>
  </si>
  <si>
    <t>Se tiver um "plus a mais" super legal, ganha 1 ponto</t>
  </si>
  <si>
    <t>Tarefa</t>
  </si>
  <si>
    <t>Executou o que foi pedido?</t>
  </si>
  <si>
    <t>Bem estruturado, usa os melhores comandos</t>
  </si>
  <si>
    <t>Foi além do pedido</t>
  </si>
  <si>
    <t>Comentário</t>
  </si>
  <si>
    <t>Grupo</t>
  </si>
  <si>
    <t>A</t>
  </si>
  <si>
    <t>B</t>
  </si>
  <si>
    <t>C</t>
  </si>
  <si>
    <t>D</t>
  </si>
  <si>
    <t>E</t>
  </si>
  <si>
    <t>F</t>
  </si>
  <si>
    <t>G</t>
  </si>
  <si>
    <t>I</t>
  </si>
  <si>
    <t>H</t>
  </si>
  <si>
    <t>Nota Final</t>
  </si>
  <si>
    <t>J</t>
  </si>
  <si>
    <t>K</t>
  </si>
  <si>
    <t>L</t>
  </si>
  <si>
    <t>M</t>
  </si>
  <si>
    <t>N</t>
  </si>
  <si>
    <t>P</t>
  </si>
  <si>
    <t>Nome</t>
  </si>
  <si>
    <t>#</t>
  </si>
  <si>
    <t>Média</t>
  </si>
  <si>
    <t>Cool</t>
  </si>
  <si>
    <t>Nota final</t>
  </si>
  <si>
    <t>Lógica</t>
  </si>
  <si>
    <t>Rick and Morty</t>
  </si>
  <si>
    <t>Pokeball</t>
  </si>
  <si>
    <t>Hogwarts</t>
  </si>
  <si>
    <t>Patrick</t>
  </si>
  <si>
    <t>Johnny</t>
  </si>
  <si>
    <t>Yeti</t>
  </si>
  <si>
    <t>Toy Story Alien</t>
  </si>
  <si>
    <t>Mickey</t>
  </si>
  <si>
    <t>Hulk</t>
  </si>
  <si>
    <t>WonderWoman</t>
  </si>
  <si>
    <t>ScoobyDoo</t>
  </si>
  <si>
    <t>Sponge Bob</t>
  </si>
  <si>
    <t>O</t>
  </si>
  <si>
    <t>Q</t>
  </si>
  <si>
    <t>R</t>
  </si>
  <si>
    <t>Palestra</t>
  </si>
  <si>
    <t>Pink and the Brain</t>
  </si>
  <si>
    <t>South Park</t>
  </si>
  <si>
    <t>Stewie Griffin</t>
  </si>
  <si>
    <t>Bart</t>
  </si>
  <si>
    <t>Woody &amp; Buzz</t>
  </si>
  <si>
    <t>G2</t>
  </si>
  <si>
    <t>ID</t>
  </si>
  <si>
    <t>Grupo2</t>
  </si>
  <si>
    <t>Senha</t>
  </si>
  <si>
    <t>Z</t>
  </si>
  <si>
    <t>Hans Solo</t>
  </si>
  <si>
    <t>AARON CONSTANTIN FUCHS</t>
  </si>
  <si>
    <t>ANA ELISA BANYS BARBERINI</t>
  </si>
  <si>
    <t>ANNA BEATRIZ TOYAMA DE CARVALHO</t>
  </si>
  <si>
    <t>ANNA NINA MALDONADO KNEESE</t>
  </si>
  <si>
    <t>BRUNO MACHADO DO ESPIRITO SANTO</t>
  </si>
  <si>
    <t>Bruno Pedro Burguetti</t>
  </si>
  <si>
    <t>DANIEL DE LUCCA DIDONE MACHADO</t>
  </si>
  <si>
    <t>EDUARDO UZÊDA DA SILVA ROCHA</t>
  </si>
  <si>
    <t>FELIPE GARCIA GOMES</t>
  </si>
  <si>
    <t>Gabriel Augusto Rezende Chinchilla</t>
  </si>
  <si>
    <t>GABRIEL DE MORAES REGO BERGAMI</t>
  </si>
  <si>
    <t>GABRIELA GUENO PEDROSO</t>
  </si>
  <si>
    <t>GABRIELA LIBÓRIO GUIMARÃES</t>
  </si>
  <si>
    <t>Giovana Felipe</t>
  </si>
  <si>
    <t>GIULIANA CAIVANO RODRIGUES RIBEIRO</t>
  </si>
  <si>
    <t>ISABELA DE SANTIS RODRIGUEZ</t>
  </si>
  <si>
    <t>ISABELLA BOGGIO BIAZZI</t>
  </si>
  <si>
    <t>Julia Souza Salatiel de Oliveira</t>
  </si>
  <si>
    <t>JULIE GOMIDE</t>
  </si>
  <si>
    <t>LAURA RIBEIRO VENDRAMINI</t>
  </si>
  <si>
    <t>LETICIA CAVALCANTE FAUSTINI GARCIA</t>
  </si>
  <si>
    <t>LUCAS DE OLIVEIRA ZAMBERLAN</t>
  </si>
  <si>
    <t>LUCAS GARCIA BOHRER</t>
  </si>
  <si>
    <t>LUCAS MENNOCCHI DE CASTILHO</t>
  </si>
  <si>
    <t>MARIA FERNANDA LUDWIG ARRUDA</t>
  </si>
  <si>
    <t>Nathalie Ayumi Yoshino</t>
  </si>
  <si>
    <t>Noah Levin Cecato</t>
  </si>
  <si>
    <t>PEDRO BORTOLOTI DEL CARMEN MANCHON</t>
  </si>
  <si>
    <t>PEDRO COSTA MACHADO</t>
  </si>
  <si>
    <t>PEDRO CURRIEL KRIVKIN</t>
  </si>
  <si>
    <t>Ricardo Luiz Moura de Araujo</t>
  </si>
  <si>
    <t>THEO HIAN MALDONADO KNEESE</t>
  </si>
  <si>
    <t>VINÍCIUS ARAÚJO DO COUTO</t>
  </si>
  <si>
    <t>VINICIUS ARGOLO COSTA</t>
  </si>
  <si>
    <t>VINICIUS OLIVEIRA QUERIDO MARCONDES</t>
  </si>
  <si>
    <t>Fazemos Programa</t>
  </si>
  <si>
    <t>NFL</t>
  </si>
  <si>
    <t>Perdidos no Espaço</t>
  </si>
  <si>
    <t xml:space="preserve">Boa ideia, mas simples... </t>
  </si>
  <si>
    <t>Foram só a tradução e a introdução? :-(</t>
  </si>
  <si>
    <t>Podia ter deixado a imagem dinâmica...</t>
  </si>
  <si>
    <t>Boa ideia, mas simples... Ver correção.</t>
  </si>
  <si>
    <t>Foi só o nome e idade? :-(</t>
  </si>
  <si>
    <t>Não há nada diferente....!</t>
  </si>
  <si>
    <t>Adorei a variação, mas podia ser dinâmica! Muito, muuuito parecido com outro grupo... Não pode acontecer de novo.</t>
  </si>
  <si>
    <t>Bom o relatório. Podia ter mexido dentro do jogo...</t>
  </si>
  <si>
    <t xml:space="preserve">Boa ideia, mas muito simples... </t>
  </si>
  <si>
    <t>Não achei o trabalho de vocês...</t>
  </si>
  <si>
    <t>Não abre o link. Conferir nomes</t>
  </si>
  <si>
    <t>Solo01</t>
  </si>
  <si>
    <t>Jogo países: adorei!</t>
  </si>
  <si>
    <t>PacMan rocks!</t>
  </si>
  <si>
    <t>Fez sozinho? Se sim, ok!</t>
  </si>
  <si>
    <t>Sete de oito itens.. Mas ficou bem legal! Fiquei jogando... :-)</t>
  </si>
  <si>
    <t>Fiquei jogando, divertido!</t>
  </si>
  <si>
    <t>Não entendi direito o jogo.... Mas o código ficou bem legal.</t>
  </si>
  <si>
    <t>Podia ter sido mais... elaborado. Mas o código está bom!</t>
  </si>
  <si>
    <t>Ficou bom!</t>
  </si>
  <si>
    <t>TEDTalks: legal</t>
  </si>
  <si>
    <t>Trabalho semelhante demais ao do grupo Mickey. :-(</t>
  </si>
  <si>
    <t>Trabalho semelhante demais ao do grupo Hogwarts. :-(</t>
  </si>
  <si>
    <t>Não encontrei a segunda parte do projeto...</t>
  </si>
  <si>
    <t>Código</t>
  </si>
  <si>
    <t>Instituição</t>
  </si>
  <si>
    <t>Telefone Celular</t>
  </si>
  <si>
    <t>E-mail</t>
  </si>
  <si>
    <t>Aaron_Constantin.Fuchs@Student.Reutlingen-University.DE</t>
  </si>
  <si>
    <t>COLEGIO VERTICE</t>
  </si>
  <si>
    <t>anaelisabarberini@gmail.com</t>
  </si>
  <si>
    <t>annabtoyama@gmail.com</t>
  </si>
  <si>
    <t>ESCOLA LOURENÇO CASTANHO</t>
  </si>
  <si>
    <t>annakneese@gmail.com</t>
  </si>
  <si>
    <t>COLÉGIO ARENA</t>
  </si>
  <si>
    <t>bsanto063@gmail.com</t>
  </si>
  <si>
    <t>COLÉGIO CRIATIVO</t>
  </si>
  <si>
    <t>burguettibruno@gmail.com</t>
  </si>
  <si>
    <t>COLEGIO VILLARE</t>
  </si>
  <si>
    <t>danididone12@gmail.com</t>
  </si>
  <si>
    <t>COLÉGIO SÃO PAULO</t>
  </si>
  <si>
    <t>dudurocha0705@gmail.com</t>
  </si>
  <si>
    <t>COLÉGIO WR</t>
  </si>
  <si>
    <t>felipegarciag1@gmail.com</t>
  </si>
  <si>
    <t>bielguto2009@hotmail.com</t>
  </si>
  <si>
    <t>Escola Móbile</t>
  </si>
  <si>
    <t>itusbr@gmail.com</t>
  </si>
  <si>
    <t>gabrielagueno@icloud.com</t>
  </si>
  <si>
    <t>LATO SENSU -</t>
  </si>
  <si>
    <t>gabrielaliboriog@gmail.com</t>
  </si>
  <si>
    <t>COLÉGIO ANCHIETA</t>
  </si>
  <si>
    <t>giovanafelipe1@hotmail.com</t>
  </si>
  <si>
    <t>giuli.c.ribeiro@gmail.com</t>
  </si>
  <si>
    <t>COLEGIO EINSTEIN - UNIDADE NOVA ALIAÇA</t>
  </si>
  <si>
    <t>isabela.dsrodriguez@gmail.com</t>
  </si>
  <si>
    <t>COLÉGIO VISCONDE DE PORTO SEGURO - UNID.1</t>
  </si>
  <si>
    <t>isa.biazzi22@gmail.com</t>
  </si>
  <si>
    <t>COLÉGIO VISCONDE DE PORTO SEGURO - UNID. 3</t>
  </si>
  <si>
    <t>sso.ju.salatiel@gmail.com</t>
  </si>
  <si>
    <t>COLÉGIO RAINHA DA PAZ</t>
  </si>
  <si>
    <t>juliegomidee@gmail.com</t>
  </si>
  <si>
    <t>CENTRO INTERESCOLAR OBJETIVO - UNIDADE PAULISTA</t>
  </si>
  <si>
    <t>lauraribven@gmail.com</t>
  </si>
  <si>
    <t>leticia.garcia190403@gmail.com</t>
  </si>
  <si>
    <t>lucasnitron@gmail.com</t>
  </si>
  <si>
    <t>lucasgbohrer@uol.com.br</t>
  </si>
  <si>
    <t>ESCOLA VIVA ENSINO FUNDAMENTAL</t>
  </si>
  <si>
    <t>lucascastilho584@gmail.com</t>
  </si>
  <si>
    <t>COLÉGIO LEROTE</t>
  </si>
  <si>
    <t>mfludwigarruda@gmail.com</t>
  </si>
  <si>
    <t>COLÉGIO AGOSTINIANO MENDEL</t>
  </si>
  <si>
    <t>ayumi.y@hotmail.com</t>
  </si>
  <si>
    <t>noahcecato@gmail.com</t>
  </si>
  <si>
    <t>COLÉGIO BANDEIRANTES</t>
  </si>
  <si>
    <t>pedromanchon@uol.com.br</t>
  </si>
  <si>
    <t>COLÉGIO MÓBILE</t>
  </si>
  <si>
    <t>pcm302002@gmail.com</t>
  </si>
  <si>
    <t>INSTITUTO DANTE ALIGHIERI</t>
  </si>
  <si>
    <t>pedroc.krivkin@gmail.com</t>
  </si>
  <si>
    <t>COLÉGIO ETAPA</t>
  </si>
  <si>
    <t>ricardolmaraujo@gmail.com</t>
  </si>
  <si>
    <t>theomkneese@gmail.com</t>
  </si>
  <si>
    <t>viniacouto@live.com</t>
  </si>
  <si>
    <t>vinicosta999@gmail.com</t>
  </si>
  <si>
    <t>ESCOLA HENRIQUETA VIALTA SAAD</t>
  </si>
  <si>
    <t>vinicius.querido@hotmail.com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</si>
</sst>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1499984740745262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horizontal="left"/>
    </xf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7"/>
  <sheetViews>
    <sheetView tabSelected="1" zoomScale="85" zoomScaleNormal="85" workbookViewId="0">
      <pane ySplit="1" topLeftCell="A45" activePane="bottomLeft" state="frozen"/>
      <selection activeCell="B2" sqref="B2:B5"/>
      <selection pane="bottomLeft" activeCell="E53" sqref="E53"/>
    </sheetView>
  </sheetViews>
  <sheetFormatPr defaultRowHeight="14.25" x14ac:dyDescent="0.2"/>
  <cols>
    <col min="2" max="2" width="39.625" style="8" customWidth="1"/>
    <col min="3" max="3" width="8.25" style="9" customWidth="1"/>
    <col min="4" max="4" width="6.5" style="9" customWidth="1"/>
    <col min="5" max="5" width="17.125" style="9" customWidth="1"/>
    <col min="6" max="10" width="11.5" style="9" customWidth="1"/>
    <col min="11" max="11" width="11.375" style="9" customWidth="1"/>
    <col min="12" max="12" width="42.375" style="11" customWidth="1"/>
    <col min="13" max="13" width="9" style="8" customWidth="1"/>
    <col min="14" max="14" width="8.75" style="8" customWidth="1"/>
    <col min="15" max="15" width="9.75" style="8" customWidth="1"/>
  </cols>
  <sheetData>
    <row r="1" spans="1:12" ht="15" x14ac:dyDescent="0.25">
      <c r="A1" s="3" t="s">
        <v>0</v>
      </c>
      <c r="B1" s="8" t="s">
        <v>30</v>
      </c>
      <c r="C1" s="10" t="s">
        <v>1</v>
      </c>
      <c r="D1" s="10" t="s">
        <v>13</v>
      </c>
      <c r="E1" s="10" t="s">
        <v>57</v>
      </c>
      <c r="F1" s="10" t="s">
        <v>4</v>
      </c>
      <c r="G1" s="10" t="s">
        <v>8</v>
      </c>
      <c r="H1" s="10" t="s">
        <v>2</v>
      </c>
      <c r="I1" s="10" t="s">
        <v>3</v>
      </c>
      <c r="J1" s="10" t="s">
        <v>23</v>
      </c>
      <c r="K1" s="10" t="s">
        <v>5</v>
      </c>
      <c r="L1" s="10" t="s">
        <v>12</v>
      </c>
    </row>
    <row r="2" spans="1:12" x14ac:dyDescent="0.2">
      <c r="A2" s="2">
        <v>1</v>
      </c>
      <c r="B2" s="8" t="s">
        <v>63</v>
      </c>
      <c r="C2" s="9">
        <v>1</v>
      </c>
      <c r="D2" s="9" t="s">
        <v>25</v>
      </c>
      <c r="E2" s="9" t="str">
        <f>VLOOKUP(D2,'Critérios&amp;Grupos'!F:G,2,FALSE)</f>
        <v>WonderWoman</v>
      </c>
      <c r="F2" s="9">
        <v>10</v>
      </c>
      <c r="G2" s="9">
        <v>10</v>
      </c>
      <c r="H2" s="9">
        <v>10</v>
      </c>
      <c r="I2" s="9">
        <v>5</v>
      </c>
      <c r="J2" s="9">
        <f>F2*'Critérios&amp;Grupos'!$C$1+Notas!G2*'Critérios&amp;Grupos'!$C$2+Notas!H2*'Critérios&amp;Grupos'!$C$3+Notas!I2*'Critérios&amp;Grupos'!$C$4</f>
        <v>9.5</v>
      </c>
      <c r="K2" s="9">
        <v>0</v>
      </c>
      <c r="L2" s="11" t="s">
        <v>101</v>
      </c>
    </row>
    <row r="3" spans="1:12" x14ac:dyDescent="0.2">
      <c r="A3" s="2">
        <v>2</v>
      </c>
      <c r="B3" s="8" t="s">
        <v>64</v>
      </c>
      <c r="C3" s="9">
        <v>1</v>
      </c>
      <c r="D3" s="9" t="s">
        <v>14</v>
      </c>
      <c r="E3" s="9" t="str">
        <f>VLOOKUP(D3,'Critérios&amp;Grupos'!F:G,2,FALSE)</f>
        <v>Fazemos Programa</v>
      </c>
      <c r="F3" s="9">
        <v>10</v>
      </c>
      <c r="G3" s="9">
        <v>10</v>
      </c>
      <c r="H3" s="9">
        <v>10</v>
      </c>
      <c r="I3" s="9">
        <v>5</v>
      </c>
      <c r="J3" s="9">
        <f>F3*'Critérios&amp;Grupos'!$C$1+Notas!G3*'Critérios&amp;Grupos'!$C$2+Notas!H3*'Critérios&amp;Grupos'!$C$3+Notas!I3*'Critérios&amp;Grupos'!$C$4</f>
        <v>9.5</v>
      </c>
      <c r="K3" s="9">
        <v>0</v>
      </c>
      <c r="L3" s="11" t="s">
        <v>103</v>
      </c>
    </row>
    <row r="4" spans="1:12" x14ac:dyDescent="0.2">
      <c r="A4" s="2">
        <v>3</v>
      </c>
      <c r="B4" s="8" t="s">
        <v>65</v>
      </c>
      <c r="C4" s="9">
        <v>1</v>
      </c>
      <c r="D4" s="9" t="s">
        <v>25</v>
      </c>
      <c r="E4" s="9" t="str">
        <f>VLOOKUP(D4,'Critérios&amp;Grupos'!F:G,2,FALSE)</f>
        <v>WonderWoman</v>
      </c>
      <c r="F4" s="9">
        <v>10</v>
      </c>
      <c r="G4" s="9">
        <v>10</v>
      </c>
      <c r="H4" s="9">
        <v>10</v>
      </c>
      <c r="I4" s="9">
        <v>5</v>
      </c>
      <c r="J4" s="9">
        <f>F4*'Critérios&amp;Grupos'!$C$1+Notas!G4*'Critérios&amp;Grupos'!$C$2+Notas!H4*'Critérios&amp;Grupos'!$C$3+Notas!I4*'Critérios&amp;Grupos'!$C$4</f>
        <v>9.5</v>
      </c>
      <c r="K4" s="9">
        <v>0</v>
      </c>
      <c r="L4" s="11" t="s">
        <v>101</v>
      </c>
    </row>
    <row r="5" spans="1:12" x14ac:dyDescent="0.2">
      <c r="A5" s="2">
        <v>4</v>
      </c>
      <c r="B5" s="8" t="s">
        <v>66</v>
      </c>
      <c r="C5" s="9">
        <v>1</v>
      </c>
      <c r="D5" s="9" t="s">
        <v>20</v>
      </c>
      <c r="E5" s="9" t="str">
        <f>VLOOKUP(D5,'Critérios&amp;Grupos'!F:G,2,FALSE)</f>
        <v>Yeti</v>
      </c>
      <c r="F5" s="9">
        <v>10</v>
      </c>
      <c r="G5" s="9">
        <v>7</v>
      </c>
      <c r="H5" s="9">
        <v>10</v>
      </c>
      <c r="I5" s="9">
        <v>0</v>
      </c>
      <c r="J5" s="9">
        <f>F5*'Critérios&amp;Grupos'!$C$1+Notas!G5*'Critérios&amp;Grupos'!$C$2+Notas!H5*'Critérios&amp;Grupos'!$C$3+Notas!I5*'Critérios&amp;Grupos'!$C$4</f>
        <v>8.1</v>
      </c>
      <c r="K5" s="9">
        <v>0</v>
      </c>
      <c r="L5" s="11" t="s">
        <v>105</v>
      </c>
    </row>
    <row r="6" spans="1:12" x14ac:dyDescent="0.2">
      <c r="A6" s="2">
        <v>5</v>
      </c>
      <c r="B6" s="8" t="s">
        <v>67</v>
      </c>
      <c r="C6" s="9">
        <v>1</v>
      </c>
      <c r="D6" s="9" t="s">
        <v>18</v>
      </c>
      <c r="E6" s="9" t="str">
        <f>VLOOKUP(D6,'Critérios&amp;Grupos'!F:G,2,FALSE)</f>
        <v>Patrick</v>
      </c>
      <c r="F6" s="9">
        <v>10</v>
      </c>
      <c r="G6" s="9">
        <v>10</v>
      </c>
      <c r="H6" s="9">
        <v>10</v>
      </c>
      <c r="I6" s="9">
        <v>3</v>
      </c>
      <c r="J6" s="9">
        <f>F6*'Critérios&amp;Grupos'!$C$1+Notas!G6*'Critérios&amp;Grupos'!$C$2+Notas!H6*'Critérios&amp;Grupos'!$C$3+Notas!I6*'Critérios&amp;Grupos'!$C$4</f>
        <v>9.3000000000000007</v>
      </c>
      <c r="K6" s="9">
        <v>0</v>
      </c>
      <c r="L6" s="11" t="s">
        <v>101</v>
      </c>
    </row>
    <row r="7" spans="1:12" x14ac:dyDescent="0.2">
      <c r="A7" s="2">
        <v>6</v>
      </c>
      <c r="B7" s="8" t="s">
        <v>68</v>
      </c>
      <c r="C7" s="9">
        <v>1</v>
      </c>
      <c r="D7" s="9" t="s">
        <v>19</v>
      </c>
      <c r="E7" s="9" t="str">
        <f>VLOOKUP(D7,'Critérios&amp;Grupos'!F:G,2,FALSE)</f>
        <v>Johnny</v>
      </c>
      <c r="F7" s="9">
        <v>7</v>
      </c>
      <c r="G7" s="9">
        <v>10</v>
      </c>
      <c r="H7" s="9">
        <v>10</v>
      </c>
      <c r="I7" s="9">
        <v>3</v>
      </c>
      <c r="J7" s="9">
        <f>F7*'Critérios&amp;Grupos'!$C$1+Notas!G7*'Critérios&amp;Grupos'!$C$2+Notas!H7*'Critérios&amp;Grupos'!$C$3+Notas!I7*'Critérios&amp;Grupos'!$C$4</f>
        <v>8.7000000000000011</v>
      </c>
      <c r="K7" s="9">
        <v>0</v>
      </c>
      <c r="L7" s="11" t="s">
        <v>104</v>
      </c>
    </row>
    <row r="8" spans="1:12" x14ac:dyDescent="0.2">
      <c r="A8" s="2">
        <v>7</v>
      </c>
      <c r="B8" s="8" t="s">
        <v>69</v>
      </c>
      <c r="C8" s="9">
        <v>1</v>
      </c>
      <c r="D8" s="9" t="s">
        <v>18</v>
      </c>
      <c r="E8" s="9" t="str">
        <f>VLOOKUP(D8,'Critérios&amp;Grupos'!F:G,2,FALSE)</f>
        <v>Patrick</v>
      </c>
      <c r="F8" s="9">
        <v>10</v>
      </c>
      <c r="G8" s="9">
        <v>10</v>
      </c>
      <c r="H8" s="9">
        <v>10</v>
      </c>
      <c r="I8" s="9">
        <v>3</v>
      </c>
      <c r="J8" s="9">
        <f>F8*'Critérios&amp;Grupos'!$C$1+Notas!G8*'Critérios&amp;Grupos'!$C$2+Notas!H8*'Critérios&amp;Grupos'!$C$3+Notas!I8*'Critérios&amp;Grupos'!$C$4</f>
        <v>9.3000000000000007</v>
      </c>
      <c r="K8" s="9">
        <v>0</v>
      </c>
      <c r="L8" s="11" t="s">
        <v>101</v>
      </c>
    </row>
    <row r="9" spans="1:12" x14ac:dyDescent="0.2">
      <c r="A9" s="2">
        <v>8</v>
      </c>
      <c r="B9" s="8" t="s">
        <v>70</v>
      </c>
      <c r="C9" s="9">
        <v>1</v>
      </c>
      <c r="D9" s="9" t="s">
        <v>18</v>
      </c>
      <c r="E9" s="9" t="str">
        <f>VLOOKUP(D9,'Critérios&amp;Grupos'!F:G,2,FALSE)</f>
        <v>Patrick</v>
      </c>
      <c r="F9" s="9">
        <v>10</v>
      </c>
      <c r="G9" s="9">
        <v>10</v>
      </c>
      <c r="H9" s="9">
        <v>10</v>
      </c>
      <c r="I9" s="9">
        <v>3</v>
      </c>
      <c r="J9" s="9">
        <f>F9*'Critérios&amp;Grupos'!$C$1+Notas!G9*'Critérios&amp;Grupos'!$C$2+Notas!H9*'Critérios&amp;Grupos'!$C$3+Notas!I9*'Critérios&amp;Grupos'!$C$4</f>
        <v>9.3000000000000007</v>
      </c>
      <c r="K9" s="9">
        <v>0</v>
      </c>
      <c r="L9" s="11" t="s">
        <v>101</v>
      </c>
    </row>
    <row r="10" spans="1:12" x14ac:dyDescent="0.2">
      <c r="A10" s="2">
        <v>9</v>
      </c>
      <c r="B10" s="8" t="s">
        <v>71</v>
      </c>
      <c r="C10" s="9">
        <v>1</v>
      </c>
      <c r="D10" s="9" t="s">
        <v>16</v>
      </c>
      <c r="E10" s="9" t="str">
        <f>VLOOKUP(D10,'Critérios&amp;Grupos'!F:G,2,FALSE)</f>
        <v>NFL</v>
      </c>
      <c r="F10" s="9">
        <v>10</v>
      </c>
      <c r="G10" s="9">
        <v>10</v>
      </c>
      <c r="H10" s="9">
        <v>10</v>
      </c>
      <c r="I10" s="9">
        <v>3</v>
      </c>
      <c r="J10" s="9">
        <f>F10*'Critérios&amp;Grupos'!$C$1+Notas!G10*'Critérios&amp;Grupos'!$C$2+Notas!H10*'Critérios&amp;Grupos'!$C$3+Notas!I10*'Critérios&amp;Grupos'!$C$4</f>
        <v>9.3000000000000007</v>
      </c>
      <c r="K10" s="9">
        <v>0</v>
      </c>
      <c r="L10" s="11" t="s">
        <v>101</v>
      </c>
    </row>
    <row r="11" spans="1:12" x14ac:dyDescent="0.2">
      <c r="A11" s="2">
        <v>10</v>
      </c>
      <c r="B11" s="8" t="s">
        <v>72</v>
      </c>
      <c r="C11" s="9">
        <v>1</v>
      </c>
      <c r="D11" s="9" t="s">
        <v>15</v>
      </c>
      <c r="E11" s="9" t="str">
        <f>VLOOKUP(D11,'Critérios&amp;Grupos'!F:G,2,FALSE)</f>
        <v>Pokeball</v>
      </c>
      <c r="F11" s="9">
        <v>10</v>
      </c>
      <c r="G11" s="9">
        <v>10</v>
      </c>
      <c r="H11" s="9">
        <v>5</v>
      </c>
      <c r="I11" s="9">
        <v>8</v>
      </c>
      <c r="J11" s="9">
        <f>F11*'Critérios&amp;Grupos'!$C$1+Notas!G11*'Critérios&amp;Grupos'!$C$2+Notas!H11*'Critérios&amp;Grupos'!$C$3+Notas!I11*'Critérios&amp;Grupos'!$C$4</f>
        <v>7.8</v>
      </c>
      <c r="K11" s="9">
        <v>0</v>
      </c>
      <c r="L11" s="11" t="s">
        <v>107</v>
      </c>
    </row>
    <row r="12" spans="1:12" x14ac:dyDescent="0.2">
      <c r="A12" s="2">
        <v>11</v>
      </c>
      <c r="B12" s="8" t="s">
        <v>73</v>
      </c>
      <c r="C12" s="9">
        <v>1</v>
      </c>
      <c r="D12" s="9" t="s">
        <v>24</v>
      </c>
      <c r="E12" s="9" t="str">
        <f>VLOOKUP(D12,'Critérios&amp;Grupos'!F:G,2,FALSE)</f>
        <v>Hulk</v>
      </c>
      <c r="F12" s="9">
        <v>10</v>
      </c>
      <c r="G12" s="9">
        <v>7</v>
      </c>
      <c r="H12" s="9">
        <v>10</v>
      </c>
      <c r="I12" s="9">
        <v>3</v>
      </c>
      <c r="J12" s="9">
        <f>F12*'Critérios&amp;Grupos'!$C$1+Notas!G12*'Critérios&amp;Grupos'!$C$2+Notas!H12*'Critérios&amp;Grupos'!$C$3+Notas!I12*'Critérios&amp;Grupos'!$C$4</f>
        <v>8.4</v>
      </c>
      <c r="K12" s="9">
        <v>0</v>
      </c>
      <c r="L12" s="11" t="s">
        <v>108</v>
      </c>
    </row>
    <row r="13" spans="1:12" x14ac:dyDescent="0.2">
      <c r="A13" s="2">
        <v>12</v>
      </c>
      <c r="B13" s="8" t="s">
        <v>74</v>
      </c>
      <c r="C13" s="9">
        <v>1</v>
      </c>
      <c r="D13" s="9" t="s">
        <v>61</v>
      </c>
      <c r="E13" s="9" t="str">
        <f>VLOOKUP(D13,'Critérios&amp;Grupos'!F:G,2,FALSE)</f>
        <v>Perdidos no Espaço</v>
      </c>
      <c r="F13" s="9">
        <v>0</v>
      </c>
      <c r="G13" s="9">
        <v>0</v>
      </c>
      <c r="H13" s="9">
        <v>0</v>
      </c>
      <c r="I13" s="9">
        <v>0</v>
      </c>
      <c r="J13" s="9">
        <f>F13*'Critérios&amp;Grupos'!$C$1+Notas!G13*'Critérios&amp;Grupos'!$C$2+Notas!H13*'Critérios&amp;Grupos'!$C$3+Notas!I13*'Critérios&amp;Grupos'!$C$4</f>
        <v>0</v>
      </c>
      <c r="K13" s="9">
        <v>0</v>
      </c>
      <c r="L13" s="11" t="s">
        <v>110</v>
      </c>
    </row>
    <row r="14" spans="1:12" x14ac:dyDescent="0.2">
      <c r="A14" s="2">
        <v>13</v>
      </c>
      <c r="B14" s="8" t="s">
        <v>75</v>
      </c>
      <c r="C14" s="9">
        <v>1</v>
      </c>
      <c r="D14" s="9" t="s">
        <v>20</v>
      </c>
      <c r="E14" s="9" t="str">
        <f>VLOOKUP(D14,'Critérios&amp;Grupos'!F:G,2,FALSE)</f>
        <v>Yeti</v>
      </c>
      <c r="F14" s="9">
        <v>10</v>
      </c>
      <c r="G14" s="9">
        <v>7</v>
      </c>
      <c r="H14" s="9">
        <v>10</v>
      </c>
      <c r="I14" s="9">
        <v>0</v>
      </c>
      <c r="J14" s="9">
        <f>F14*'Critérios&amp;Grupos'!$C$1+Notas!G14*'Critérios&amp;Grupos'!$C$2+Notas!H14*'Critérios&amp;Grupos'!$C$3+Notas!I14*'Critérios&amp;Grupos'!$C$4</f>
        <v>8.1</v>
      </c>
      <c r="K14" s="9">
        <v>0</v>
      </c>
      <c r="L14" s="11" t="s">
        <v>105</v>
      </c>
    </row>
    <row r="15" spans="1:12" x14ac:dyDescent="0.2">
      <c r="A15" s="2">
        <v>14</v>
      </c>
      <c r="B15" s="8" t="s">
        <v>76</v>
      </c>
      <c r="C15" s="9">
        <v>1</v>
      </c>
      <c r="D15" s="9" t="s">
        <v>20</v>
      </c>
      <c r="E15" s="9" t="str">
        <f>VLOOKUP(D15,'Critérios&amp;Grupos'!F:G,2,FALSE)</f>
        <v>Yeti</v>
      </c>
      <c r="F15" s="9">
        <v>10</v>
      </c>
      <c r="G15" s="9">
        <v>7</v>
      </c>
      <c r="H15" s="9">
        <v>10</v>
      </c>
      <c r="I15" s="9">
        <v>0</v>
      </c>
      <c r="J15" s="9">
        <f>F15*'Critérios&amp;Grupos'!$C$1+Notas!G15*'Critérios&amp;Grupos'!$C$2+Notas!H15*'Critérios&amp;Grupos'!$C$3+Notas!I15*'Critérios&amp;Grupos'!$C$4</f>
        <v>8.1</v>
      </c>
      <c r="K15" s="9">
        <v>0</v>
      </c>
      <c r="L15" s="11" t="s">
        <v>105</v>
      </c>
    </row>
    <row r="16" spans="1:12" x14ac:dyDescent="0.2">
      <c r="A16" s="2">
        <v>15</v>
      </c>
      <c r="B16" s="8" t="s">
        <v>77</v>
      </c>
      <c r="C16" s="9">
        <v>1</v>
      </c>
      <c r="D16" s="9" t="s">
        <v>21</v>
      </c>
      <c r="E16" s="9" t="str">
        <f>VLOOKUP(D16,'Critérios&amp;Grupos'!F:G,2,FALSE)</f>
        <v>Mickey</v>
      </c>
      <c r="F16" s="9">
        <v>10</v>
      </c>
      <c r="G16" s="9">
        <v>10</v>
      </c>
      <c r="H16" s="9">
        <v>5</v>
      </c>
      <c r="I16" s="9">
        <v>8</v>
      </c>
      <c r="J16" s="9">
        <f>F16*'Critérios&amp;Grupos'!$C$1+Notas!G16*'Critérios&amp;Grupos'!$C$2+Notas!H16*'Critérios&amp;Grupos'!$C$3+Notas!I16*'Critérios&amp;Grupos'!$C$4</f>
        <v>7.8</v>
      </c>
      <c r="K16" s="9">
        <v>0</v>
      </c>
      <c r="L16" s="11" t="s">
        <v>107</v>
      </c>
    </row>
    <row r="17" spans="1:15" s="5" customFormat="1" x14ac:dyDescent="0.2">
      <c r="A17" s="2">
        <v>16</v>
      </c>
      <c r="B17" s="8" t="s">
        <v>78</v>
      </c>
      <c r="C17" s="9">
        <v>1</v>
      </c>
      <c r="D17" s="9" t="s">
        <v>61</v>
      </c>
      <c r="E17" s="9" t="str">
        <f>VLOOKUP(D17,'Critérios&amp;Grupos'!F:G,2,FALSE)</f>
        <v>Perdidos no Espaço</v>
      </c>
      <c r="F17" s="9">
        <v>0</v>
      </c>
      <c r="G17" s="9">
        <v>0</v>
      </c>
      <c r="H17" s="9">
        <v>0</v>
      </c>
      <c r="I17" s="9">
        <v>0</v>
      </c>
      <c r="J17" s="9">
        <f>F17*'Critérios&amp;Grupos'!$C$1+Notas!G17*'Critérios&amp;Grupos'!$C$2+Notas!H17*'Critérios&amp;Grupos'!$C$3+Notas!I17*'Critérios&amp;Grupos'!$C$4</f>
        <v>0</v>
      </c>
      <c r="K17" s="9">
        <v>0</v>
      </c>
      <c r="L17" s="11" t="s">
        <v>110</v>
      </c>
      <c r="M17" s="8"/>
      <c r="N17" s="8"/>
      <c r="O17" s="8"/>
    </row>
    <row r="18" spans="1:15" x14ac:dyDescent="0.2">
      <c r="A18" s="2">
        <v>17</v>
      </c>
      <c r="B18" s="8" t="s">
        <v>79</v>
      </c>
      <c r="C18" s="9">
        <v>1</v>
      </c>
      <c r="D18" s="9" t="s">
        <v>19</v>
      </c>
      <c r="E18" s="9" t="str">
        <f>VLOOKUP(D18,'Critérios&amp;Grupos'!F:G,2,FALSE)</f>
        <v>Johnny</v>
      </c>
      <c r="F18" s="9">
        <v>7</v>
      </c>
      <c r="G18" s="9">
        <v>10</v>
      </c>
      <c r="H18" s="9">
        <v>10</v>
      </c>
      <c r="I18" s="9">
        <v>3</v>
      </c>
      <c r="J18" s="9">
        <f>F18*'Critérios&amp;Grupos'!$C$1+Notas!G18*'Critérios&amp;Grupos'!$C$2+Notas!H18*'Critérios&amp;Grupos'!$C$3+Notas!I18*'Critérios&amp;Grupos'!$C$4</f>
        <v>8.7000000000000011</v>
      </c>
      <c r="K18" s="9">
        <v>0</v>
      </c>
      <c r="L18" s="11" t="s">
        <v>104</v>
      </c>
    </row>
    <row r="19" spans="1:15" x14ac:dyDescent="0.2">
      <c r="A19" s="2">
        <v>18</v>
      </c>
      <c r="B19" s="8" t="s">
        <v>80</v>
      </c>
      <c r="C19" s="9">
        <v>1</v>
      </c>
      <c r="D19" s="9" t="s">
        <v>24</v>
      </c>
      <c r="E19" s="9" t="str">
        <f>VLOOKUP(D19,'Critérios&amp;Grupos'!F:G,2,FALSE)</f>
        <v>Hulk</v>
      </c>
      <c r="F19" s="9">
        <v>10</v>
      </c>
      <c r="G19" s="9">
        <v>7</v>
      </c>
      <c r="H19" s="9">
        <v>10</v>
      </c>
      <c r="I19" s="9">
        <v>3</v>
      </c>
      <c r="J19" s="9">
        <f>F19*'Critérios&amp;Grupos'!$C$1+Notas!G19*'Critérios&amp;Grupos'!$C$2+Notas!H19*'Critérios&amp;Grupos'!$C$3+Notas!I19*'Critérios&amp;Grupos'!$C$4</f>
        <v>8.4</v>
      </c>
      <c r="K19" s="9">
        <v>0</v>
      </c>
      <c r="L19" s="11" t="s">
        <v>108</v>
      </c>
    </row>
    <row r="20" spans="1:15" x14ac:dyDescent="0.2">
      <c r="A20" s="2">
        <v>19</v>
      </c>
      <c r="B20" s="8" t="s">
        <v>81</v>
      </c>
      <c r="C20" s="9">
        <v>1</v>
      </c>
      <c r="D20" s="9" t="s">
        <v>14</v>
      </c>
      <c r="E20" s="9" t="str">
        <f>VLOOKUP(D20,'Critérios&amp;Grupos'!F:G,2,FALSE)</f>
        <v>Fazemos Programa</v>
      </c>
      <c r="F20" s="9">
        <v>10</v>
      </c>
      <c r="G20" s="9">
        <v>10</v>
      </c>
      <c r="H20" s="9">
        <v>10</v>
      </c>
      <c r="I20" s="9">
        <v>5</v>
      </c>
      <c r="J20" s="9">
        <f>F20*'Critérios&amp;Grupos'!$C$1+Notas!G20*'Critérios&amp;Grupos'!$C$2+Notas!H20*'Critérios&amp;Grupos'!$C$3+Notas!I20*'Critérios&amp;Grupos'!$C$4</f>
        <v>9.5</v>
      </c>
      <c r="K20" s="9">
        <v>0</v>
      </c>
      <c r="L20" s="11" t="s">
        <v>103</v>
      </c>
    </row>
    <row r="21" spans="1:15" x14ac:dyDescent="0.2">
      <c r="A21" s="2">
        <v>20</v>
      </c>
      <c r="B21" s="8" t="s">
        <v>82</v>
      </c>
      <c r="C21" s="9">
        <v>1</v>
      </c>
      <c r="D21" s="9" t="s">
        <v>24</v>
      </c>
      <c r="E21" s="9" t="str">
        <f>VLOOKUP(D21,'Critérios&amp;Grupos'!F:G,2,FALSE)</f>
        <v>Hulk</v>
      </c>
      <c r="F21" s="9">
        <v>10</v>
      </c>
      <c r="G21" s="9">
        <v>7</v>
      </c>
      <c r="H21" s="9">
        <v>10</v>
      </c>
      <c r="I21" s="9">
        <v>3</v>
      </c>
      <c r="J21" s="9">
        <f>F21*'Critérios&amp;Grupos'!$C$1+Notas!G21*'Critérios&amp;Grupos'!$C$2+Notas!H21*'Critérios&amp;Grupos'!$C$3+Notas!I21*'Critérios&amp;Grupos'!$C$4</f>
        <v>8.4</v>
      </c>
      <c r="K21" s="9">
        <v>0</v>
      </c>
      <c r="L21" s="11" t="s">
        <v>108</v>
      </c>
    </row>
    <row r="22" spans="1:15" x14ac:dyDescent="0.2">
      <c r="A22" s="2">
        <v>21</v>
      </c>
      <c r="B22" s="8" t="s">
        <v>83</v>
      </c>
      <c r="C22" s="9">
        <v>1</v>
      </c>
      <c r="D22" s="9" t="s">
        <v>16</v>
      </c>
      <c r="E22" s="9" t="str">
        <f>VLOOKUP(D22,'Critérios&amp;Grupos'!F:G,2,FALSE)</f>
        <v>NFL</v>
      </c>
      <c r="F22" s="9">
        <v>10</v>
      </c>
      <c r="G22" s="9">
        <v>10</v>
      </c>
      <c r="H22" s="9">
        <v>10</v>
      </c>
      <c r="I22" s="9">
        <v>3</v>
      </c>
      <c r="J22" s="9">
        <f>F22*'Critérios&amp;Grupos'!$C$1+Notas!G22*'Critérios&amp;Grupos'!$C$2+Notas!H22*'Critérios&amp;Grupos'!$C$3+Notas!I22*'Critérios&amp;Grupos'!$C$4</f>
        <v>9.3000000000000007</v>
      </c>
      <c r="K22" s="9">
        <v>0</v>
      </c>
      <c r="L22" s="11" t="s">
        <v>101</v>
      </c>
    </row>
    <row r="23" spans="1:15" x14ac:dyDescent="0.2">
      <c r="A23" s="2">
        <v>22</v>
      </c>
      <c r="B23" s="8" t="s">
        <v>84</v>
      </c>
      <c r="C23" s="9">
        <v>1</v>
      </c>
      <c r="D23" s="9" t="s">
        <v>15</v>
      </c>
      <c r="E23" s="9" t="str">
        <f>VLOOKUP(D23,'Critérios&amp;Grupos'!F:G,2,FALSE)</f>
        <v>Pokeball</v>
      </c>
      <c r="F23" s="9">
        <v>10</v>
      </c>
      <c r="G23" s="9">
        <v>10</v>
      </c>
      <c r="H23" s="9">
        <v>5</v>
      </c>
      <c r="I23" s="9">
        <v>8</v>
      </c>
      <c r="J23" s="9">
        <f>F23*'Critérios&amp;Grupos'!$C$1+Notas!G23*'Critérios&amp;Grupos'!$C$2+Notas!H23*'Critérios&amp;Grupos'!$C$3+Notas!I23*'Critérios&amp;Grupos'!$C$4</f>
        <v>7.8</v>
      </c>
      <c r="K23" s="9">
        <v>0</v>
      </c>
      <c r="L23" s="11" t="s">
        <v>107</v>
      </c>
    </row>
    <row r="24" spans="1:15" x14ac:dyDescent="0.2">
      <c r="A24" s="2">
        <v>23</v>
      </c>
      <c r="B24" s="8" t="s">
        <v>85</v>
      </c>
      <c r="C24" s="9">
        <v>1</v>
      </c>
      <c r="D24" s="9" t="s">
        <v>15</v>
      </c>
      <c r="E24" s="9" t="str">
        <f>VLOOKUP(D24,'Critérios&amp;Grupos'!F:G,2,FALSE)</f>
        <v>Pokeball</v>
      </c>
      <c r="F24" s="9">
        <v>10</v>
      </c>
      <c r="G24" s="9">
        <v>10</v>
      </c>
      <c r="H24" s="9">
        <v>5</v>
      </c>
      <c r="I24" s="9">
        <v>8</v>
      </c>
      <c r="J24" s="9">
        <f>F24*'Critérios&amp;Grupos'!$C$1+Notas!G24*'Critérios&amp;Grupos'!$C$2+Notas!H24*'Critérios&amp;Grupos'!$C$3+Notas!I24*'Critérios&amp;Grupos'!$C$4</f>
        <v>7.8</v>
      </c>
      <c r="K24" s="9">
        <v>0</v>
      </c>
      <c r="L24" s="11" t="s">
        <v>107</v>
      </c>
    </row>
    <row r="25" spans="1:15" x14ac:dyDescent="0.2">
      <c r="A25" s="2">
        <v>24</v>
      </c>
      <c r="B25" s="8" t="s">
        <v>86</v>
      </c>
      <c r="C25" s="9">
        <v>1</v>
      </c>
      <c r="D25" s="9" t="s">
        <v>22</v>
      </c>
      <c r="E25" s="9" t="str">
        <f>VLOOKUP(D25,'Critérios&amp;Grupos'!F:G,2,FALSE)</f>
        <v>Toy Story Alien</v>
      </c>
      <c r="F25" s="9">
        <v>10</v>
      </c>
      <c r="G25" s="9">
        <v>0</v>
      </c>
      <c r="H25" s="9">
        <v>0</v>
      </c>
      <c r="I25" s="9">
        <v>0</v>
      </c>
      <c r="J25" s="9">
        <f>F25*'Critérios&amp;Grupos'!$C$1+Notas!G25*'Critérios&amp;Grupos'!$C$2+Notas!H25*'Critérios&amp;Grupos'!$C$3+Notas!I25*'Critérios&amp;Grupos'!$C$4</f>
        <v>2</v>
      </c>
      <c r="K25" s="9">
        <v>0</v>
      </c>
      <c r="L25" s="11" t="s">
        <v>106</v>
      </c>
    </row>
    <row r="26" spans="1:15" x14ac:dyDescent="0.2">
      <c r="A26" s="2">
        <v>25</v>
      </c>
      <c r="B26" s="8" t="s">
        <v>87</v>
      </c>
      <c r="C26" s="9">
        <v>1</v>
      </c>
      <c r="D26" s="9" t="s">
        <v>25</v>
      </c>
      <c r="E26" s="9" t="str">
        <f>VLOOKUP(D26,'Critérios&amp;Grupos'!F:G,2,FALSE)</f>
        <v>WonderWoman</v>
      </c>
      <c r="F26" s="9">
        <v>10</v>
      </c>
      <c r="G26" s="9">
        <v>10</v>
      </c>
      <c r="H26" s="9">
        <v>10</v>
      </c>
      <c r="I26" s="9">
        <v>5</v>
      </c>
      <c r="J26" s="9">
        <f>F26*'Critérios&amp;Grupos'!$C$1+Notas!G26*'Critérios&amp;Grupos'!$C$2+Notas!H26*'Critérios&amp;Grupos'!$C$3+Notas!I26*'Critérios&amp;Grupos'!$C$4</f>
        <v>9.5</v>
      </c>
      <c r="K26" s="9">
        <v>0</v>
      </c>
      <c r="L26" s="11" t="s">
        <v>101</v>
      </c>
    </row>
    <row r="27" spans="1:15" x14ac:dyDescent="0.2">
      <c r="A27" s="2">
        <v>26</v>
      </c>
      <c r="B27" s="8" t="s">
        <v>88</v>
      </c>
      <c r="C27" s="9">
        <v>1</v>
      </c>
      <c r="D27" s="9" t="s">
        <v>16</v>
      </c>
      <c r="E27" s="9" t="str">
        <f>VLOOKUP(D27,'Critérios&amp;Grupos'!F:G,2,FALSE)</f>
        <v>NFL</v>
      </c>
      <c r="F27" s="9">
        <v>10</v>
      </c>
      <c r="G27" s="9">
        <v>10</v>
      </c>
      <c r="H27" s="9">
        <v>10</v>
      </c>
      <c r="I27" s="9">
        <v>3</v>
      </c>
      <c r="J27" s="9">
        <f>F27*'Critérios&amp;Grupos'!$C$1+Notas!G27*'Critérios&amp;Grupos'!$C$2+Notas!H27*'Critérios&amp;Grupos'!$C$3+Notas!I27*'Critérios&amp;Grupos'!$C$4</f>
        <v>9.3000000000000007</v>
      </c>
      <c r="K27" s="9">
        <v>0</v>
      </c>
      <c r="L27" s="11" t="s">
        <v>101</v>
      </c>
    </row>
    <row r="28" spans="1:15" x14ac:dyDescent="0.2">
      <c r="A28" s="2">
        <v>27</v>
      </c>
      <c r="B28" s="8" t="s">
        <v>89</v>
      </c>
      <c r="C28" s="9">
        <v>1</v>
      </c>
      <c r="D28" s="9" t="s">
        <v>20</v>
      </c>
      <c r="E28" s="9" t="str">
        <f>VLOOKUP(D28,'Critérios&amp;Grupos'!F:G,2,FALSE)</f>
        <v>Yeti</v>
      </c>
      <c r="F28" s="9">
        <v>10</v>
      </c>
      <c r="G28" s="9">
        <v>7</v>
      </c>
      <c r="H28" s="9">
        <v>10</v>
      </c>
      <c r="I28" s="9">
        <v>0</v>
      </c>
      <c r="J28" s="9">
        <f>F28*'Critérios&amp;Grupos'!$C$1+Notas!G28*'Critérios&amp;Grupos'!$C$2+Notas!H28*'Critérios&amp;Grupos'!$C$3+Notas!I28*'Critérios&amp;Grupos'!$C$4</f>
        <v>8.1</v>
      </c>
      <c r="K28" s="9">
        <v>0</v>
      </c>
      <c r="L28" s="11" t="s">
        <v>105</v>
      </c>
    </row>
    <row r="29" spans="1:15" x14ac:dyDescent="0.2">
      <c r="A29" s="2">
        <v>28</v>
      </c>
      <c r="B29" s="8" t="s">
        <v>90</v>
      </c>
      <c r="C29" s="9">
        <v>1</v>
      </c>
      <c r="D29" s="9" t="s">
        <v>22</v>
      </c>
      <c r="E29" s="9" t="str">
        <f>VLOOKUP(D29,'Critérios&amp;Grupos'!F:G,2,FALSE)</f>
        <v>Toy Story Alien</v>
      </c>
      <c r="F29" s="9">
        <v>10</v>
      </c>
      <c r="G29" s="9">
        <v>0</v>
      </c>
      <c r="H29" s="9">
        <v>0</v>
      </c>
      <c r="I29" s="9">
        <v>0</v>
      </c>
      <c r="J29" s="9">
        <f>F29*'Critérios&amp;Grupos'!$C$1+Notas!G29*'Critérios&amp;Grupos'!$C$2+Notas!H29*'Critérios&amp;Grupos'!$C$3+Notas!I29*'Critérios&amp;Grupos'!$C$4</f>
        <v>2</v>
      </c>
      <c r="K29" s="9">
        <v>0</v>
      </c>
      <c r="L29" s="11" t="s">
        <v>106</v>
      </c>
    </row>
    <row r="30" spans="1:15" x14ac:dyDescent="0.2">
      <c r="A30" s="2">
        <v>29</v>
      </c>
      <c r="B30" s="8" t="s">
        <v>91</v>
      </c>
      <c r="C30" s="9">
        <v>1</v>
      </c>
      <c r="D30" s="9" t="s">
        <v>22</v>
      </c>
      <c r="E30" s="9" t="str">
        <f>VLOOKUP(D30,'Critérios&amp;Grupos'!F:G,2,FALSE)</f>
        <v>Toy Story Alien</v>
      </c>
      <c r="F30" s="9">
        <v>10</v>
      </c>
      <c r="G30" s="9">
        <v>0</v>
      </c>
      <c r="H30" s="9">
        <v>0</v>
      </c>
      <c r="I30" s="9">
        <v>0</v>
      </c>
      <c r="J30" s="9">
        <f>F30*'Critérios&amp;Grupos'!$C$1+Notas!G30*'Critérios&amp;Grupos'!$C$2+Notas!H30*'Critérios&amp;Grupos'!$C$3+Notas!I30*'Critérios&amp;Grupos'!$C$4</f>
        <v>2</v>
      </c>
      <c r="K30" s="9">
        <v>0</v>
      </c>
      <c r="L30" s="11" t="s">
        <v>106</v>
      </c>
    </row>
    <row r="31" spans="1:15" x14ac:dyDescent="0.2">
      <c r="A31" s="2">
        <v>30</v>
      </c>
      <c r="B31" s="8" t="s">
        <v>92</v>
      </c>
      <c r="C31" s="9">
        <v>1</v>
      </c>
      <c r="D31" s="9" t="s">
        <v>61</v>
      </c>
      <c r="E31" s="9" t="s">
        <v>38</v>
      </c>
      <c r="F31" s="9">
        <v>10</v>
      </c>
      <c r="G31" s="9">
        <v>7</v>
      </c>
      <c r="H31" s="9">
        <v>10</v>
      </c>
      <c r="I31" s="9">
        <v>0</v>
      </c>
      <c r="J31" s="9">
        <f>F31*'Critérios&amp;Grupos'!$C$1+Notas!G31*'Critérios&amp;Grupos'!$C$2+Notas!H31*'Critérios&amp;Grupos'!$C$3+Notas!I31*'Critérios&amp;Grupos'!$C$4</f>
        <v>8.1</v>
      </c>
      <c r="K31" s="9">
        <v>0</v>
      </c>
      <c r="L31" s="11" t="s">
        <v>110</v>
      </c>
    </row>
    <row r="32" spans="1:15" x14ac:dyDescent="0.2">
      <c r="A32" s="2">
        <v>31</v>
      </c>
      <c r="B32" s="8" t="s">
        <v>93</v>
      </c>
      <c r="C32" s="9">
        <v>1</v>
      </c>
      <c r="D32" s="9" t="s">
        <v>14</v>
      </c>
      <c r="E32" s="9" t="str">
        <f>VLOOKUP(D32,'Critérios&amp;Grupos'!F:G,2,FALSE)</f>
        <v>Fazemos Programa</v>
      </c>
      <c r="F32" s="9">
        <v>10</v>
      </c>
      <c r="G32" s="9">
        <v>10</v>
      </c>
      <c r="H32" s="9">
        <v>10</v>
      </c>
      <c r="I32" s="9">
        <v>5</v>
      </c>
      <c r="J32" s="9">
        <f>F32*'Critérios&amp;Grupos'!$C$1+Notas!G32*'Critérios&amp;Grupos'!$C$2+Notas!H32*'Critérios&amp;Grupos'!$C$3+Notas!I32*'Critérios&amp;Grupos'!$C$4</f>
        <v>9.5</v>
      </c>
      <c r="K32" s="9">
        <v>0</v>
      </c>
      <c r="L32" s="11" t="s">
        <v>103</v>
      </c>
    </row>
    <row r="33" spans="1:15" x14ac:dyDescent="0.2">
      <c r="A33" s="2">
        <v>32</v>
      </c>
      <c r="B33" s="8" t="s">
        <v>94</v>
      </c>
      <c r="C33" s="9">
        <v>1</v>
      </c>
      <c r="D33" s="9" t="s">
        <v>17</v>
      </c>
      <c r="E33" s="9" t="str">
        <f>VLOOKUP(D33,'Critérios&amp;Grupos'!F:G,2,FALSE)</f>
        <v>Hogwarts</v>
      </c>
      <c r="F33" s="9">
        <v>10</v>
      </c>
      <c r="G33" s="9">
        <v>7</v>
      </c>
      <c r="H33" s="9">
        <v>10</v>
      </c>
      <c r="I33" s="9">
        <v>0</v>
      </c>
      <c r="J33" s="9">
        <f>F33*'Critérios&amp;Grupos'!$C$1+Notas!G33*'Critérios&amp;Grupos'!$C$2+Notas!H33*'Critérios&amp;Grupos'!$C$3+Notas!I33*'Critérios&amp;Grupos'!$C$4</f>
        <v>8.1</v>
      </c>
      <c r="K33" s="9">
        <v>0</v>
      </c>
      <c r="L33" s="11" t="s">
        <v>102</v>
      </c>
    </row>
    <row r="34" spans="1:15" x14ac:dyDescent="0.2">
      <c r="A34" s="2">
        <v>33</v>
      </c>
      <c r="B34" s="8" t="s">
        <v>95</v>
      </c>
      <c r="C34" s="9">
        <v>1</v>
      </c>
      <c r="D34" s="9" t="s">
        <v>17</v>
      </c>
      <c r="E34" s="9" t="str">
        <f>VLOOKUP(D34,'Critérios&amp;Grupos'!F:G,2,FALSE)</f>
        <v>Hogwarts</v>
      </c>
      <c r="F34" s="9">
        <v>10</v>
      </c>
      <c r="G34" s="9">
        <v>7</v>
      </c>
      <c r="H34" s="9">
        <v>10</v>
      </c>
      <c r="I34" s="9">
        <v>0</v>
      </c>
      <c r="J34" s="9">
        <f>F34*'Critérios&amp;Grupos'!$C$1+Notas!G34*'Critérios&amp;Grupos'!$C$2+Notas!H34*'Critérios&amp;Grupos'!$C$3+Notas!I34*'Critérios&amp;Grupos'!$C$4</f>
        <v>8.1</v>
      </c>
      <c r="K34" s="9">
        <v>0</v>
      </c>
      <c r="L34" s="11" t="s">
        <v>102</v>
      </c>
    </row>
    <row r="35" spans="1:15" x14ac:dyDescent="0.2">
      <c r="A35" s="2">
        <v>34</v>
      </c>
      <c r="B35" s="8" t="s">
        <v>96</v>
      </c>
      <c r="C35" s="9">
        <v>1</v>
      </c>
      <c r="D35" s="9" t="s">
        <v>21</v>
      </c>
      <c r="E35" s="9" t="str">
        <f>VLOOKUP(D35,'Critérios&amp;Grupos'!F:G,2,FALSE)</f>
        <v>Mickey</v>
      </c>
      <c r="F35" s="9">
        <v>10</v>
      </c>
      <c r="G35" s="9">
        <v>10</v>
      </c>
      <c r="H35" s="9">
        <v>5</v>
      </c>
      <c r="I35" s="9">
        <v>8</v>
      </c>
      <c r="J35" s="9">
        <f>F35*'Critérios&amp;Grupos'!$C$1+Notas!G35*'Critérios&amp;Grupos'!$C$2+Notas!H35*'Critérios&amp;Grupos'!$C$3+Notas!I35*'Critérios&amp;Grupos'!$C$4</f>
        <v>7.8</v>
      </c>
      <c r="K35" s="9">
        <v>0</v>
      </c>
      <c r="L35" s="11" t="s">
        <v>107</v>
      </c>
    </row>
    <row r="36" spans="1:15" x14ac:dyDescent="0.2">
      <c r="A36" s="2">
        <v>35</v>
      </c>
      <c r="B36" s="8" t="s">
        <v>97</v>
      </c>
      <c r="C36" s="9">
        <v>1</v>
      </c>
      <c r="D36" s="9" t="s">
        <v>26</v>
      </c>
      <c r="E36" s="9" t="str">
        <f>VLOOKUP(D36,'Critérios&amp;Grupos'!F:G,2,FALSE)</f>
        <v>ScoobyDoo</v>
      </c>
      <c r="F36" s="9">
        <v>10</v>
      </c>
      <c r="G36" s="9">
        <v>7</v>
      </c>
      <c r="H36" s="9">
        <v>10</v>
      </c>
      <c r="I36" s="9">
        <v>5</v>
      </c>
      <c r="J36" s="9">
        <f>F36*'Critérios&amp;Grupos'!$C$1+Notas!G36*'Critérios&amp;Grupos'!$C$2+Notas!H36*'Critérios&amp;Grupos'!$C$3+Notas!I36*'Critérios&amp;Grupos'!$C$4</f>
        <v>8.6</v>
      </c>
      <c r="K36" s="9">
        <v>0</v>
      </c>
      <c r="L36" s="11" t="s">
        <v>109</v>
      </c>
    </row>
    <row r="37" spans="1:15" x14ac:dyDescent="0.2">
      <c r="A37" s="2">
        <v>1</v>
      </c>
      <c r="B37" s="8" t="s">
        <v>63</v>
      </c>
      <c r="C37" s="9">
        <v>2</v>
      </c>
      <c r="D37" s="9" t="s">
        <v>25</v>
      </c>
      <c r="E37" s="9" t="str">
        <f>VLOOKUP(D37,'Critérios&amp;Grupos'!F:G,2,FALSE)</f>
        <v>WonderWoman</v>
      </c>
      <c r="F37" s="9">
        <v>10</v>
      </c>
      <c r="G37" s="9">
        <v>10</v>
      </c>
      <c r="H37" s="9">
        <v>10</v>
      </c>
      <c r="I37" s="9">
        <v>10</v>
      </c>
      <c r="J37" s="9">
        <f>F37*'Critérios&amp;Grupos'!$C$1+Notas!G37*'Critérios&amp;Grupos'!$C$2+Notas!H37*'Critérios&amp;Grupos'!$C$3+Notas!I37*'Critérios&amp;Grupos'!$C$4</f>
        <v>10</v>
      </c>
      <c r="K37" s="9">
        <v>0</v>
      </c>
    </row>
    <row r="38" spans="1:15" x14ac:dyDescent="0.2">
      <c r="A38" s="2">
        <v>2</v>
      </c>
      <c r="B38" s="8" t="s">
        <v>64</v>
      </c>
      <c r="C38" s="9">
        <v>2</v>
      </c>
      <c r="D38" s="9" t="s">
        <v>14</v>
      </c>
      <c r="E38" s="9" t="str">
        <f>VLOOKUP(D38,'Critérios&amp;Grupos'!F:G,2,FALSE)</f>
        <v>Fazemos Programa</v>
      </c>
      <c r="F38" s="9">
        <v>10</v>
      </c>
      <c r="G38" s="9">
        <v>10</v>
      </c>
      <c r="H38" s="9">
        <v>10</v>
      </c>
      <c r="I38" s="9">
        <v>10</v>
      </c>
      <c r="J38" s="9">
        <f>F38*'Critérios&amp;Grupos'!$C$1+Notas!G38*'Critérios&amp;Grupos'!$C$2+Notas!H38*'Critérios&amp;Grupos'!$C$3+Notas!I38*'Critérios&amp;Grupos'!$C$4</f>
        <v>10</v>
      </c>
      <c r="K38" s="9">
        <v>0</v>
      </c>
    </row>
    <row r="39" spans="1:15" x14ac:dyDescent="0.2">
      <c r="A39" s="2">
        <v>3</v>
      </c>
      <c r="B39" s="8" t="s">
        <v>65</v>
      </c>
      <c r="C39" s="9">
        <v>2</v>
      </c>
      <c r="D39" s="9" t="s">
        <v>25</v>
      </c>
      <c r="E39" s="9" t="str">
        <f>VLOOKUP(D39,'Critérios&amp;Grupos'!F:G,2,FALSE)</f>
        <v>WonderWoman</v>
      </c>
      <c r="F39" s="9">
        <v>10</v>
      </c>
      <c r="G39" s="9">
        <v>10</v>
      </c>
      <c r="H39" s="9">
        <v>10</v>
      </c>
      <c r="I39" s="9">
        <v>10</v>
      </c>
      <c r="J39" s="9">
        <f>F39*'Critérios&amp;Grupos'!$C$1+Notas!G39*'Critérios&amp;Grupos'!$C$2+Notas!H39*'Critérios&amp;Grupos'!$C$3+Notas!I39*'Critérios&amp;Grupos'!$C$4</f>
        <v>10</v>
      </c>
      <c r="K39" s="9">
        <v>0</v>
      </c>
    </row>
    <row r="40" spans="1:15" x14ac:dyDescent="0.2">
      <c r="A40" s="2">
        <v>4</v>
      </c>
      <c r="B40" s="8" t="s">
        <v>66</v>
      </c>
      <c r="C40" s="9">
        <v>2</v>
      </c>
      <c r="D40" s="9" t="s">
        <v>20</v>
      </c>
      <c r="E40" s="9" t="str">
        <f>VLOOKUP(D40,'Critérios&amp;Grupos'!F:G,2,FALSE)</f>
        <v>Yeti</v>
      </c>
      <c r="F40" s="9">
        <v>10</v>
      </c>
      <c r="G40" s="9">
        <v>10</v>
      </c>
      <c r="H40" s="9">
        <v>10</v>
      </c>
      <c r="I40" s="9">
        <v>10</v>
      </c>
      <c r="J40" s="9">
        <f>F40*'Critérios&amp;Grupos'!$C$1+Notas!G40*'Critérios&amp;Grupos'!$C$2+Notas!H40*'Critérios&amp;Grupos'!$C$3+Notas!I40*'Critérios&amp;Grupos'!$C$4</f>
        <v>10</v>
      </c>
      <c r="K40" s="9">
        <v>0</v>
      </c>
    </row>
    <row r="41" spans="1:15" x14ac:dyDescent="0.2">
      <c r="A41" s="2">
        <v>5</v>
      </c>
      <c r="B41" s="8" t="s">
        <v>67</v>
      </c>
      <c r="C41" s="9">
        <v>2</v>
      </c>
      <c r="D41" s="9" t="s">
        <v>18</v>
      </c>
      <c r="E41" s="9" t="str">
        <f>VLOOKUP(D41,'Critérios&amp;Grupos'!F:G,2,FALSE)</f>
        <v>Patrick</v>
      </c>
      <c r="F41" s="9">
        <v>10</v>
      </c>
      <c r="G41" s="9">
        <v>10</v>
      </c>
      <c r="H41" s="9">
        <v>10</v>
      </c>
      <c r="I41" s="9">
        <v>10</v>
      </c>
      <c r="J41" s="9">
        <f>F41*'Critérios&amp;Grupos'!$C$1+Notas!G41*'Critérios&amp;Grupos'!$C$2+Notas!H41*'Critérios&amp;Grupos'!$C$3+Notas!I41*'Critérios&amp;Grupos'!$C$4</f>
        <v>10</v>
      </c>
      <c r="K41" s="9">
        <v>0</v>
      </c>
    </row>
    <row r="42" spans="1:15" x14ac:dyDescent="0.2">
      <c r="A42" s="2">
        <v>6</v>
      </c>
      <c r="B42" s="8" t="s">
        <v>68</v>
      </c>
      <c r="C42" s="9">
        <v>2</v>
      </c>
      <c r="D42" s="9" t="s">
        <v>19</v>
      </c>
      <c r="E42" s="9" t="str">
        <f>VLOOKUP(D42,'Critérios&amp;Grupos'!F:G,2,FALSE)</f>
        <v>Johnny</v>
      </c>
      <c r="F42" s="9">
        <v>10</v>
      </c>
      <c r="G42" s="9">
        <v>10</v>
      </c>
      <c r="H42" s="9">
        <v>10</v>
      </c>
      <c r="I42" s="9">
        <v>10</v>
      </c>
      <c r="J42" s="9">
        <f>F42*'Critérios&amp;Grupos'!$C$1+Notas!G42*'Critérios&amp;Grupos'!$C$2+Notas!H42*'Critérios&amp;Grupos'!$C$3+Notas!I42*'Critérios&amp;Grupos'!$C$4</f>
        <v>10</v>
      </c>
      <c r="K42" s="9">
        <v>0</v>
      </c>
    </row>
    <row r="43" spans="1:15" x14ac:dyDescent="0.2">
      <c r="A43" s="2">
        <v>7</v>
      </c>
      <c r="B43" s="8" t="s">
        <v>69</v>
      </c>
      <c r="C43" s="9">
        <v>2</v>
      </c>
      <c r="D43" s="9" t="s">
        <v>18</v>
      </c>
      <c r="E43" s="9" t="str">
        <f>VLOOKUP(D43,'Critérios&amp;Grupos'!F:G,2,FALSE)</f>
        <v>Patrick</v>
      </c>
      <c r="F43" s="9">
        <v>10</v>
      </c>
      <c r="G43" s="9">
        <v>10</v>
      </c>
      <c r="H43" s="9">
        <v>10</v>
      </c>
      <c r="I43" s="9">
        <v>10</v>
      </c>
      <c r="J43" s="9">
        <f>F43*'Critérios&amp;Grupos'!$C$1+Notas!G43*'Critérios&amp;Grupos'!$C$2+Notas!H43*'Critérios&amp;Grupos'!$C$3+Notas!I43*'Critérios&amp;Grupos'!$C$4</f>
        <v>10</v>
      </c>
      <c r="K43" s="9">
        <v>0</v>
      </c>
    </row>
    <row r="44" spans="1:15" x14ac:dyDescent="0.2">
      <c r="A44" s="2">
        <v>8</v>
      </c>
      <c r="B44" s="8" t="s">
        <v>70</v>
      </c>
      <c r="C44" s="9">
        <v>2</v>
      </c>
      <c r="D44" s="9" t="s">
        <v>18</v>
      </c>
      <c r="E44" s="9" t="str">
        <f>VLOOKUP(D44,'Critérios&amp;Grupos'!F:G,2,FALSE)</f>
        <v>Patrick</v>
      </c>
      <c r="F44" s="9">
        <v>10</v>
      </c>
      <c r="G44" s="9">
        <v>10</v>
      </c>
      <c r="H44" s="9">
        <v>10</v>
      </c>
      <c r="I44" s="9">
        <v>10</v>
      </c>
      <c r="J44" s="9">
        <f>F44*'Critérios&amp;Grupos'!$C$1+Notas!G44*'Critérios&amp;Grupos'!$C$2+Notas!H44*'Critérios&amp;Grupos'!$C$3+Notas!I44*'Critérios&amp;Grupos'!$C$4</f>
        <v>10</v>
      </c>
      <c r="K44" s="9">
        <v>0</v>
      </c>
    </row>
    <row r="45" spans="1:15" x14ac:dyDescent="0.2">
      <c r="A45" s="2">
        <v>9</v>
      </c>
      <c r="B45" s="8" t="s">
        <v>71</v>
      </c>
      <c r="C45" s="9">
        <v>2</v>
      </c>
      <c r="D45" s="9" t="s">
        <v>16</v>
      </c>
      <c r="E45" s="9" t="str">
        <f>VLOOKUP(D45,'Critérios&amp;Grupos'!F:G,2,FALSE)</f>
        <v>NFL</v>
      </c>
      <c r="F45" s="9">
        <v>10</v>
      </c>
      <c r="G45" s="9">
        <v>10</v>
      </c>
      <c r="H45" s="9">
        <v>10</v>
      </c>
      <c r="I45" s="9">
        <v>10</v>
      </c>
      <c r="J45" s="9">
        <f>F45*'Critérios&amp;Grupos'!$C$1+Notas!G45*'Critérios&amp;Grupos'!$C$2+Notas!H45*'Critérios&amp;Grupos'!$C$3+Notas!I45*'Critérios&amp;Grupos'!$C$4</f>
        <v>10</v>
      </c>
      <c r="K45" s="9">
        <v>0</v>
      </c>
    </row>
    <row r="46" spans="1:15" x14ac:dyDescent="0.2">
      <c r="A46" s="2">
        <v>10</v>
      </c>
      <c r="B46" s="8" t="s">
        <v>72</v>
      </c>
      <c r="C46" s="9">
        <v>2</v>
      </c>
      <c r="D46" s="9" t="s">
        <v>15</v>
      </c>
      <c r="E46" s="9" t="str">
        <f>VLOOKUP(D46,'Critérios&amp;Grupos'!F:G,2,FALSE)</f>
        <v>Pokeball</v>
      </c>
      <c r="F46" s="9">
        <v>10</v>
      </c>
      <c r="G46" s="9">
        <v>10</v>
      </c>
      <c r="H46" s="9">
        <v>10</v>
      </c>
      <c r="I46" s="9">
        <v>10</v>
      </c>
      <c r="J46" s="9">
        <f>F46*'Critérios&amp;Grupos'!$C$1+Notas!G46*'Critérios&amp;Grupos'!$C$2+Notas!H46*'Critérios&amp;Grupos'!$C$3+Notas!I46*'Critérios&amp;Grupos'!$C$4</f>
        <v>10</v>
      </c>
      <c r="K46" s="9">
        <v>0</v>
      </c>
    </row>
    <row r="47" spans="1:15" s="5" customFormat="1" x14ac:dyDescent="0.2">
      <c r="A47" s="2">
        <v>11</v>
      </c>
      <c r="B47" s="8" t="s">
        <v>73</v>
      </c>
      <c r="C47" s="9">
        <v>2</v>
      </c>
      <c r="D47" s="9" t="s">
        <v>24</v>
      </c>
      <c r="E47" s="9" t="str">
        <f>VLOOKUP(D47,'Critérios&amp;Grupos'!F:G,2,FALSE)</f>
        <v>Hulk</v>
      </c>
      <c r="F47" s="9">
        <v>10</v>
      </c>
      <c r="G47" s="9">
        <v>10</v>
      </c>
      <c r="H47" s="9">
        <v>10</v>
      </c>
      <c r="I47" s="9">
        <v>10</v>
      </c>
      <c r="J47" s="9">
        <f>F47*'Critérios&amp;Grupos'!$C$1+Notas!G47*'Critérios&amp;Grupos'!$C$2+Notas!H47*'Critérios&amp;Grupos'!$C$3+Notas!I47*'Critérios&amp;Grupos'!$C$4</f>
        <v>10</v>
      </c>
      <c r="K47" s="9">
        <v>0</v>
      </c>
      <c r="L47" s="11"/>
      <c r="M47" s="8"/>
      <c r="N47" s="8"/>
      <c r="O47" s="8"/>
    </row>
    <row r="48" spans="1:15" x14ac:dyDescent="0.2">
      <c r="A48" s="2">
        <v>12</v>
      </c>
      <c r="B48" s="8" t="s">
        <v>74</v>
      </c>
      <c r="C48" s="9">
        <v>2</v>
      </c>
      <c r="D48" s="9" t="s">
        <v>61</v>
      </c>
      <c r="E48" s="9" t="s">
        <v>46</v>
      </c>
      <c r="F48" s="9">
        <v>10</v>
      </c>
      <c r="G48" s="9">
        <v>10</v>
      </c>
      <c r="H48" s="9">
        <v>10</v>
      </c>
      <c r="I48" s="9">
        <v>10</v>
      </c>
      <c r="J48" s="9">
        <f>F48*'Critérios&amp;Grupos'!$C$1+Notas!G48*'Critérios&amp;Grupos'!$C$2+Notas!H48*'Critérios&amp;Grupos'!$C$3+Notas!I48*'Critérios&amp;Grupos'!$C$4</f>
        <v>10</v>
      </c>
      <c r="K48" s="9">
        <v>0</v>
      </c>
    </row>
    <row r="49" spans="1:11" x14ac:dyDescent="0.2">
      <c r="A49" s="2">
        <v>13</v>
      </c>
      <c r="B49" s="8" t="s">
        <v>75</v>
      </c>
      <c r="C49" s="9">
        <v>2</v>
      </c>
      <c r="D49" s="9" t="s">
        <v>20</v>
      </c>
      <c r="E49" s="9" t="str">
        <f>VLOOKUP(D49,'Critérios&amp;Grupos'!F:G,2,FALSE)</f>
        <v>Yeti</v>
      </c>
      <c r="F49" s="9">
        <v>10</v>
      </c>
      <c r="G49" s="9">
        <v>10</v>
      </c>
      <c r="H49" s="9">
        <v>10</v>
      </c>
      <c r="I49" s="9">
        <v>10</v>
      </c>
      <c r="J49" s="9">
        <f>F49*'Critérios&amp;Grupos'!$C$1+Notas!G49*'Critérios&amp;Grupos'!$C$2+Notas!H49*'Critérios&amp;Grupos'!$C$3+Notas!I49*'Critérios&amp;Grupos'!$C$4</f>
        <v>10</v>
      </c>
      <c r="K49" s="9">
        <v>0</v>
      </c>
    </row>
    <row r="50" spans="1:11" x14ac:dyDescent="0.2">
      <c r="A50" s="2">
        <v>14</v>
      </c>
      <c r="B50" s="8" t="s">
        <v>76</v>
      </c>
      <c r="C50" s="9">
        <v>2</v>
      </c>
      <c r="D50" s="9" t="s">
        <v>20</v>
      </c>
      <c r="E50" s="9" t="str">
        <f>VLOOKUP(D50,'Critérios&amp;Grupos'!F:G,2,FALSE)</f>
        <v>Yeti</v>
      </c>
      <c r="F50" s="9">
        <v>10</v>
      </c>
      <c r="G50" s="9">
        <v>10</v>
      </c>
      <c r="H50" s="9">
        <v>10</v>
      </c>
      <c r="I50" s="9">
        <v>10</v>
      </c>
      <c r="J50" s="9">
        <f>F50*'Critérios&amp;Grupos'!$C$1+Notas!G50*'Critérios&amp;Grupos'!$C$2+Notas!H50*'Critérios&amp;Grupos'!$C$3+Notas!I50*'Critérios&amp;Grupos'!$C$4</f>
        <v>10</v>
      </c>
      <c r="K50" s="9">
        <v>0</v>
      </c>
    </row>
    <row r="51" spans="1:11" x14ac:dyDescent="0.2">
      <c r="A51" s="2">
        <v>15</v>
      </c>
      <c r="B51" s="8" t="s">
        <v>77</v>
      </c>
      <c r="C51" s="9">
        <v>2</v>
      </c>
      <c r="D51" s="9" t="s">
        <v>21</v>
      </c>
      <c r="E51" s="9" t="str">
        <f>VLOOKUP(D51,'Critérios&amp;Grupos'!F:G,2,FALSE)</f>
        <v>Mickey</v>
      </c>
      <c r="F51" s="9">
        <v>10</v>
      </c>
      <c r="G51" s="9">
        <v>10</v>
      </c>
      <c r="H51" s="9">
        <v>10</v>
      </c>
      <c r="I51" s="9">
        <v>10</v>
      </c>
      <c r="J51" s="9">
        <f>F51*'Critérios&amp;Grupos'!$C$1+Notas!G51*'Critérios&amp;Grupos'!$C$2+Notas!H51*'Critérios&amp;Grupos'!$C$3+Notas!I51*'Critérios&amp;Grupos'!$C$4</f>
        <v>10</v>
      </c>
      <c r="K51" s="9">
        <v>0</v>
      </c>
    </row>
    <row r="52" spans="1:11" x14ac:dyDescent="0.2">
      <c r="A52" s="2">
        <v>16</v>
      </c>
      <c r="B52" s="8" t="s">
        <v>78</v>
      </c>
      <c r="C52" s="9">
        <v>2</v>
      </c>
      <c r="D52" s="9" t="s">
        <v>61</v>
      </c>
      <c r="E52" s="9" t="s">
        <v>46</v>
      </c>
      <c r="F52" s="9">
        <v>10</v>
      </c>
      <c r="G52" s="9">
        <v>10</v>
      </c>
      <c r="H52" s="9">
        <v>10</v>
      </c>
      <c r="I52" s="9">
        <v>10</v>
      </c>
      <c r="J52" s="9">
        <f>F52*'Critérios&amp;Grupos'!$C$1+Notas!G52*'Critérios&amp;Grupos'!$C$2+Notas!H52*'Critérios&amp;Grupos'!$C$3+Notas!I52*'Critérios&amp;Grupos'!$C$4</f>
        <v>10</v>
      </c>
      <c r="K52" s="9">
        <v>0</v>
      </c>
    </row>
    <row r="53" spans="1:11" x14ac:dyDescent="0.2">
      <c r="A53" s="2">
        <v>17</v>
      </c>
      <c r="B53" s="8" t="s">
        <v>79</v>
      </c>
      <c r="C53" s="9">
        <v>2</v>
      </c>
      <c r="D53" s="9" t="s">
        <v>19</v>
      </c>
      <c r="E53" s="9" t="str">
        <f>VLOOKUP(D53,'Critérios&amp;Grupos'!F:G,2,FALSE)</f>
        <v>Johnny</v>
      </c>
      <c r="F53" s="9">
        <v>10</v>
      </c>
      <c r="G53" s="9">
        <v>10</v>
      </c>
      <c r="H53" s="9">
        <v>10</v>
      </c>
      <c r="I53" s="9">
        <v>10</v>
      </c>
      <c r="J53" s="9">
        <f>F53*'Critérios&amp;Grupos'!$C$1+Notas!G53*'Critérios&amp;Grupos'!$C$2+Notas!H53*'Critérios&amp;Grupos'!$C$3+Notas!I53*'Critérios&amp;Grupos'!$C$4</f>
        <v>10</v>
      </c>
      <c r="K53" s="9">
        <v>0</v>
      </c>
    </row>
    <row r="54" spans="1:11" x14ac:dyDescent="0.2">
      <c r="A54" s="2">
        <v>18</v>
      </c>
      <c r="B54" s="8" t="s">
        <v>80</v>
      </c>
      <c r="C54" s="9">
        <v>2</v>
      </c>
      <c r="D54" s="9" t="s">
        <v>24</v>
      </c>
      <c r="E54" s="9" t="str">
        <f>VLOOKUP(D54,'Critérios&amp;Grupos'!F:G,2,FALSE)</f>
        <v>Hulk</v>
      </c>
      <c r="F54" s="9">
        <v>10</v>
      </c>
      <c r="G54" s="9">
        <v>10</v>
      </c>
      <c r="H54" s="9">
        <v>10</v>
      </c>
      <c r="I54" s="9">
        <v>10</v>
      </c>
      <c r="J54" s="9">
        <f>F54*'Critérios&amp;Grupos'!$C$1+Notas!G54*'Critérios&amp;Grupos'!$C$2+Notas!H54*'Critérios&amp;Grupos'!$C$3+Notas!I54*'Critérios&amp;Grupos'!$C$4</f>
        <v>10</v>
      </c>
      <c r="K54" s="9">
        <v>0</v>
      </c>
    </row>
    <row r="55" spans="1:11" x14ac:dyDescent="0.2">
      <c r="A55" s="2">
        <v>19</v>
      </c>
      <c r="B55" s="8" t="s">
        <v>81</v>
      </c>
      <c r="C55" s="9">
        <v>2</v>
      </c>
      <c r="D55" s="9" t="s">
        <v>14</v>
      </c>
      <c r="E55" s="9" t="str">
        <f>VLOOKUP(D55,'Critérios&amp;Grupos'!F:G,2,FALSE)</f>
        <v>Fazemos Programa</v>
      </c>
      <c r="F55" s="9">
        <v>10</v>
      </c>
      <c r="G55" s="9">
        <v>10</v>
      </c>
      <c r="H55" s="9">
        <v>10</v>
      </c>
      <c r="I55" s="9">
        <v>10</v>
      </c>
      <c r="J55" s="9">
        <f>F55*'Critérios&amp;Grupos'!$C$1+Notas!G55*'Critérios&amp;Grupos'!$C$2+Notas!H55*'Critérios&amp;Grupos'!$C$3+Notas!I55*'Critérios&amp;Grupos'!$C$4</f>
        <v>10</v>
      </c>
      <c r="K55" s="9">
        <v>0</v>
      </c>
    </row>
    <row r="56" spans="1:11" x14ac:dyDescent="0.2">
      <c r="A56" s="2">
        <v>20</v>
      </c>
      <c r="B56" s="8" t="s">
        <v>82</v>
      </c>
      <c r="C56" s="9">
        <v>2</v>
      </c>
      <c r="D56" s="9" t="s">
        <v>24</v>
      </c>
      <c r="E56" s="9" t="str">
        <f>VLOOKUP(D56,'Critérios&amp;Grupos'!F:G,2,FALSE)</f>
        <v>Hulk</v>
      </c>
      <c r="F56" s="9">
        <v>10</v>
      </c>
      <c r="G56" s="9">
        <v>10</v>
      </c>
      <c r="H56" s="9">
        <v>10</v>
      </c>
      <c r="I56" s="9">
        <v>10</v>
      </c>
      <c r="J56" s="9">
        <f>F56*'Critérios&amp;Grupos'!$C$1+Notas!G56*'Critérios&amp;Grupos'!$C$2+Notas!H56*'Critérios&amp;Grupos'!$C$3+Notas!I56*'Critérios&amp;Grupos'!$C$4</f>
        <v>10</v>
      </c>
      <c r="K56" s="9">
        <v>0</v>
      </c>
    </row>
    <row r="57" spans="1:11" x14ac:dyDescent="0.2">
      <c r="A57" s="2">
        <v>21</v>
      </c>
      <c r="B57" s="8" t="s">
        <v>83</v>
      </c>
      <c r="C57" s="9">
        <v>2</v>
      </c>
      <c r="D57" s="9" t="s">
        <v>16</v>
      </c>
      <c r="E57" s="9" t="str">
        <f>VLOOKUP(D57,'Critérios&amp;Grupos'!F:G,2,FALSE)</f>
        <v>NFL</v>
      </c>
      <c r="F57" s="9">
        <v>10</v>
      </c>
      <c r="G57" s="9">
        <v>10</v>
      </c>
      <c r="H57" s="9">
        <v>10</v>
      </c>
      <c r="I57" s="9">
        <v>10</v>
      </c>
      <c r="J57" s="9">
        <f>F57*'Critérios&amp;Grupos'!$C$1+Notas!G57*'Critérios&amp;Grupos'!$C$2+Notas!H57*'Critérios&amp;Grupos'!$C$3+Notas!I57*'Critérios&amp;Grupos'!$C$4</f>
        <v>10</v>
      </c>
      <c r="K57" s="9">
        <v>0</v>
      </c>
    </row>
    <row r="58" spans="1:11" x14ac:dyDescent="0.2">
      <c r="A58" s="2">
        <v>22</v>
      </c>
      <c r="B58" s="8" t="s">
        <v>84</v>
      </c>
      <c r="C58" s="9">
        <v>2</v>
      </c>
      <c r="D58" s="9" t="s">
        <v>15</v>
      </c>
      <c r="E58" s="9" t="str">
        <f>VLOOKUP(D58,'Critérios&amp;Grupos'!F:G,2,FALSE)</f>
        <v>Pokeball</v>
      </c>
      <c r="F58" s="9">
        <v>10</v>
      </c>
      <c r="G58" s="9">
        <v>10</v>
      </c>
      <c r="H58" s="9">
        <v>10</v>
      </c>
      <c r="I58" s="9">
        <v>10</v>
      </c>
      <c r="J58" s="9">
        <f>F58*'Critérios&amp;Grupos'!$C$1+Notas!G58*'Critérios&amp;Grupos'!$C$2+Notas!H58*'Critérios&amp;Grupos'!$C$3+Notas!I58*'Critérios&amp;Grupos'!$C$4</f>
        <v>10</v>
      </c>
      <c r="K58" s="9">
        <v>0</v>
      </c>
    </row>
    <row r="59" spans="1:11" x14ac:dyDescent="0.2">
      <c r="A59" s="2">
        <v>23</v>
      </c>
      <c r="B59" s="8" t="s">
        <v>85</v>
      </c>
      <c r="C59" s="9">
        <v>2</v>
      </c>
      <c r="D59" s="9" t="s">
        <v>15</v>
      </c>
      <c r="E59" s="9" t="str">
        <f>VLOOKUP(D59,'Critérios&amp;Grupos'!F:G,2,FALSE)</f>
        <v>Pokeball</v>
      </c>
      <c r="F59" s="9">
        <v>10</v>
      </c>
      <c r="G59" s="9">
        <v>10</v>
      </c>
      <c r="H59" s="9">
        <v>10</v>
      </c>
      <c r="I59" s="9">
        <v>10</v>
      </c>
      <c r="J59" s="9">
        <f>F59*'Critérios&amp;Grupos'!$C$1+Notas!G59*'Critérios&amp;Grupos'!$C$2+Notas!H59*'Critérios&amp;Grupos'!$C$3+Notas!I59*'Critérios&amp;Grupos'!$C$4</f>
        <v>10</v>
      </c>
      <c r="K59" s="9">
        <v>0</v>
      </c>
    </row>
    <row r="60" spans="1:11" x14ac:dyDescent="0.2">
      <c r="A60" s="2">
        <v>24</v>
      </c>
      <c r="B60" s="8" t="s">
        <v>86</v>
      </c>
      <c r="C60" s="9">
        <v>2</v>
      </c>
      <c r="D60" s="9" t="s">
        <v>22</v>
      </c>
      <c r="E60" s="9" t="str">
        <f>VLOOKUP(D60,'Critérios&amp;Grupos'!F:G,2,FALSE)</f>
        <v>Toy Story Alien</v>
      </c>
      <c r="F60" s="9">
        <v>10</v>
      </c>
      <c r="G60" s="9">
        <v>10</v>
      </c>
      <c r="H60" s="9">
        <v>10</v>
      </c>
      <c r="I60" s="9">
        <v>10</v>
      </c>
      <c r="J60" s="9">
        <f>F60*'Critérios&amp;Grupos'!$C$1+Notas!G60*'Critérios&amp;Grupos'!$C$2+Notas!H60*'Critérios&amp;Grupos'!$C$3+Notas!I60*'Critérios&amp;Grupos'!$C$4</f>
        <v>10</v>
      </c>
      <c r="K60" s="9">
        <v>0</v>
      </c>
    </row>
    <row r="61" spans="1:11" x14ac:dyDescent="0.2">
      <c r="A61" s="2">
        <v>25</v>
      </c>
      <c r="B61" s="8" t="s">
        <v>87</v>
      </c>
      <c r="C61" s="9">
        <v>2</v>
      </c>
      <c r="D61" s="9" t="s">
        <v>25</v>
      </c>
      <c r="E61" s="9" t="s">
        <v>40</v>
      </c>
      <c r="F61" s="9">
        <v>10</v>
      </c>
      <c r="G61" s="9">
        <v>10</v>
      </c>
      <c r="H61" s="9">
        <v>10</v>
      </c>
      <c r="I61" s="9">
        <v>10</v>
      </c>
      <c r="J61" s="9">
        <f>F61*'Critérios&amp;Grupos'!$C$1+Notas!G61*'Critérios&amp;Grupos'!$C$2+Notas!H61*'Critérios&amp;Grupos'!$C$3+Notas!I61*'Critérios&amp;Grupos'!$C$4</f>
        <v>10</v>
      </c>
      <c r="K61" s="9">
        <v>0</v>
      </c>
    </row>
    <row r="62" spans="1:11" x14ac:dyDescent="0.2">
      <c r="A62" s="2">
        <v>26</v>
      </c>
      <c r="B62" s="8" t="s">
        <v>88</v>
      </c>
      <c r="C62" s="9">
        <v>2</v>
      </c>
      <c r="D62" s="9" t="s">
        <v>16</v>
      </c>
      <c r="E62" s="9" t="str">
        <f>VLOOKUP(D62,'Critérios&amp;Grupos'!F:G,2,FALSE)</f>
        <v>NFL</v>
      </c>
      <c r="F62" s="9">
        <v>10</v>
      </c>
      <c r="G62" s="9">
        <v>10</v>
      </c>
      <c r="H62" s="9">
        <v>10</v>
      </c>
      <c r="I62" s="9">
        <v>10</v>
      </c>
      <c r="J62" s="9">
        <f>F62*'Critérios&amp;Grupos'!$C$1+Notas!G62*'Critérios&amp;Grupos'!$C$2+Notas!H62*'Critérios&amp;Grupos'!$C$3+Notas!I62*'Critérios&amp;Grupos'!$C$4</f>
        <v>10</v>
      </c>
      <c r="K62" s="9">
        <v>0</v>
      </c>
    </row>
    <row r="63" spans="1:11" x14ac:dyDescent="0.2">
      <c r="A63" s="2">
        <v>27</v>
      </c>
      <c r="B63" s="8" t="s">
        <v>89</v>
      </c>
      <c r="C63" s="9">
        <v>2</v>
      </c>
      <c r="D63" s="9" t="s">
        <v>20</v>
      </c>
      <c r="E63" s="9" t="str">
        <f>VLOOKUP(D63,'Critérios&amp;Grupos'!F:G,2,FALSE)</f>
        <v>Yeti</v>
      </c>
      <c r="F63" s="9">
        <v>10</v>
      </c>
      <c r="G63" s="9">
        <v>10</v>
      </c>
      <c r="H63" s="9">
        <v>10</v>
      </c>
      <c r="I63" s="9">
        <v>10</v>
      </c>
      <c r="J63" s="9">
        <f>F63*'Critérios&amp;Grupos'!$C$1+Notas!G63*'Critérios&amp;Grupos'!$C$2+Notas!H63*'Critérios&amp;Grupos'!$C$3+Notas!I63*'Critérios&amp;Grupos'!$C$4</f>
        <v>10</v>
      </c>
      <c r="K63" s="9">
        <v>0</v>
      </c>
    </row>
    <row r="64" spans="1:11" x14ac:dyDescent="0.2">
      <c r="A64" s="2">
        <v>28</v>
      </c>
      <c r="B64" s="8" t="s">
        <v>90</v>
      </c>
      <c r="C64" s="9">
        <v>2</v>
      </c>
      <c r="D64" s="9" t="s">
        <v>22</v>
      </c>
      <c r="E64" s="9" t="str">
        <f>VLOOKUP(D64,'Critérios&amp;Grupos'!F:G,2,FALSE)</f>
        <v>Toy Story Alien</v>
      </c>
      <c r="F64" s="9">
        <v>10</v>
      </c>
      <c r="G64" s="9">
        <v>10</v>
      </c>
      <c r="H64" s="9">
        <v>10</v>
      </c>
      <c r="I64" s="9">
        <v>10</v>
      </c>
      <c r="J64" s="9">
        <f>F64*'Critérios&amp;Grupos'!$C$1+Notas!G64*'Critérios&amp;Grupos'!$C$2+Notas!H64*'Critérios&amp;Grupos'!$C$3+Notas!I64*'Critérios&amp;Grupos'!$C$4</f>
        <v>10</v>
      </c>
      <c r="K64" s="9">
        <v>0</v>
      </c>
    </row>
    <row r="65" spans="1:12" x14ac:dyDescent="0.2">
      <c r="A65" s="2">
        <v>29</v>
      </c>
      <c r="B65" s="8" t="s">
        <v>91</v>
      </c>
      <c r="C65" s="9">
        <v>2</v>
      </c>
      <c r="D65" s="9" t="s">
        <v>22</v>
      </c>
      <c r="E65" s="9" t="str">
        <f>VLOOKUP(D65,'Critérios&amp;Grupos'!F:G,2,FALSE)</f>
        <v>Toy Story Alien</v>
      </c>
      <c r="F65" s="9">
        <v>10</v>
      </c>
      <c r="G65" s="9">
        <v>10</v>
      </c>
      <c r="H65" s="9">
        <v>10</v>
      </c>
      <c r="I65" s="9">
        <v>10</v>
      </c>
      <c r="J65" s="9">
        <f>F65*'Critérios&amp;Grupos'!$C$1+Notas!G65*'Critérios&amp;Grupos'!$C$2+Notas!H65*'Critérios&amp;Grupos'!$C$3+Notas!I65*'Critérios&amp;Grupos'!$C$4</f>
        <v>10</v>
      </c>
      <c r="K65" s="9">
        <v>0</v>
      </c>
    </row>
    <row r="66" spans="1:12" x14ac:dyDescent="0.2">
      <c r="A66" s="2">
        <v>30</v>
      </c>
      <c r="B66" s="8" t="s">
        <v>92</v>
      </c>
      <c r="C66" s="9">
        <v>2</v>
      </c>
      <c r="D66" s="9" t="s">
        <v>61</v>
      </c>
      <c r="E66" s="9" t="s">
        <v>38</v>
      </c>
      <c r="F66" s="9">
        <v>10</v>
      </c>
      <c r="G66" s="9">
        <v>10</v>
      </c>
      <c r="H66" s="9">
        <v>10</v>
      </c>
      <c r="I66" s="9">
        <v>10</v>
      </c>
      <c r="J66" s="9">
        <f>F66*'Critérios&amp;Grupos'!$C$1+Notas!G66*'Critérios&amp;Grupos'!$C$2+Notas!H66*'Critérios&amp;Grupos'!$C$3+Notas!I66*'Critérios&amp;Grupos'!$C$4</f>
        <v>10</v>
      </c>
      <c r="K66" s="9">
        <v>0</v>
      </c>
    </row>
    <row r="67" spans="1:12" x14ac:dyDescent="0.2">
      <c r="A67" s="2">
        <v>31</v>
      </c>
      <c r="B67" s="8" t="s">
        <v>93</v>
      </c>
      <c r="C67" s="9">
        <v>2</v>
      </c>
      <c r="D67" s="9" t="s">
        <v>14</v>
      </c>
      <c r="E67" s="9" t="str">
        <f>VLOOKUP(D67,'Critérios&amp;Grupos'!F:G,2,FALSE)</f>
        <v>Fazemos Programa</v>
      </c>
      <c r="F67" s="9">
        <v>10</v>
      </c>
      <c r="G67" s="9">
        <v>10</v>
      </c>
      <c r="H67" s="9">
        <v>10</v>
      </c>
      <c r="I67" s="9">
        <v>10</v>
      </c>
      <c r="J67" s="9">
        <f>F67*'Critérios&amp;Grupos'!$C$1+Notas!G67*'Critérios&amp;Grupos'!$C$2+Notas!H67*'Critérios&amp;Grupos'!$C$3+Notas!I67*'Critérios&amp;Grupos'!$C$4</f>
        <v>10</v>
      </c>
      <c r="K67" s="9">
        <v>0</v>
      </c>
    </row>
    <row r="68" spans="1:12" x14ac:dyDescent="0.2">
      <c r="A68" s="2">
        <v>32</v>
      </c>
      <c r="B68" s="8" t="s">
        <v>94</v>
      </c>
      <c r="C68" s="9">
        <v>2</v>
      </c>
      <c r="D68" s="9" t="s">
        <v>17</v>
      </c>
      <c r="E68" s="9" t="str">
        <f>VLOOKUP(D68,'Critérios&amp;Grupos'!F:G,2,FALSE)</f>
        <v>Hogwarts</v>
      </c>
      <c r="F68" s="9">
        <v>10</v>
      </c>
      <c r="G68" s="9">
        <v>10</v>
      </c>
      <c r="H68" s="9">
        <v>10</v>
      </c>
      <c r="I68" s="9">
        <v>10</v>
      </c>
      <c r="J68" s="9">
        <f>F68*'Critérios&amp;Grupos'!$C$1+Notas!G68*'Critérios&amp;Grupos'!$C$2+Notas!H68*'Critérios&amp;Grupos'!$C$3+Notas!I68*'Critérios&amp;Grupos'!$C$4</f>
        <v>10</v>
      </c>
      <c r="K68" s="9">
        <v>0</v>
      </c>
    </row>
    <row r="69" spans="1:12" x14ac:dyDescent="0.2">
      <c r="A69" s="2">
        <v>33</v>
      </c>
      <c r="B69" s="8" t="s">
        <v>95</v>
      </c>
      <c r="C69" s="9">
        <v>2</v>
      </c>
      <c r="D69" s="9" t="s">
        <v>17</v>
      </c>
      <c r="E69" s="9" t="str">
        <f>VLOOKUP(D69,'Critérios&amp;Grupos'!F:G,2,FALSE)</f>
        <v>Hogwarts</v>
      </c>
      <c r="F69" s="9">
        <v>10</v>
      </c>
      <c r="G69" s="9">
        <v>10</v>
      </c>
      <c r="H69" s="9">
        <v>10</v>
      </c>
      <c r="I69" s="9">
        <v>10</v>
      </c>
      <c r="J69" s="9">
        <f>F69*'Critérios&amp;Grupos'!$C$1+Notas!G69*'Critérios&amp;Grupos'!$C$2+Notas!H69*'Critérios&amp;Grupos'!$C$3+Notas!I69*'Critérios&amp;Grupos'!$C$4</f>
        <v>10</v>
      </c>
      <c r="K69" s="9">
        <v>0</v>
      </c>
    </row>
    <row r="70" spans="1:12" x14ac:dyDescent="0.2">
      <c r="A70" s="2">
        <v>34</v>
      </c>
      <c r="B70" s="8" t="s">
        <v>96</v>
      </c>
      <c r="C70" s="9">
        <v>2</v>
      </c>
      <c r="D70" s="9" t="s">
        <v>21</v>
      </c>
      <c r="E70" s="9" t="str">
        <f>VLOOKUP(D70,'Critérios&amp;Grupos'!F:G,2,FALSE)</f>
        <v>Mickey</v>
      </c>
      <c r="F70" s="9">
        <v>10</v>
      </c>
      <c r="G70" s="9">
        <v>10</v>
      </c>
      <c r="H70" s="9">
        <v>10</v>
      </c>
      <c r="I70" s="9">
        <v>10</v>
      </c>
      <c r="J70" s="9">
        <f>F70*'Critérios&amp;Grupos'!$C$1+Notas!G70*'Critérios&amp;Grupos'!$C$2+Notas!H70*'Critérios&amp;Grupos'!$C$3+Notas!I70*'Critérios&amp;Grupos'!$C$4</f>
        <v>10</v>
      </c>
      <c r="K70" s="9">
        <v>0</v>
      </c>
    </row>
    <row r="71" spans="1:12" x14ac:dyDescent="0.2">
      <c r="A71" s="2">
        <v>35</v>
      </c>
      <c r="B71" s="8" t="s">
        <v>97</v>
      </c>
      <c r="C71" s="9">
        <v>2</v>
      </c>
      <c r="D71" s="9" t="s">
        <v>26</v>
      </c>
      <c r="E71" s="9" t="str">
        <f>VLOOKUP(D71,'Critérios&amp;Grupos'!F:G,2,FALSE)</f>
        <v>ScoobyDoo</v>
      </c>
      <c r="F71" s="9">
        <v>10</v>
      </c>
      <c r="G71" s="9">
        <v>10</v>
      </c>
      <c r="H71" s="9">
        <v>10</v>
      </c>
      <c r="I71" s="9">
        <v>10</v>
      </c>
      <c r="J71" s="9">
        <f>F71*'Critérios&amp;Grupos'!$C$1+Notas!G71*'Critérios&amp;Grupos'!$C$2+Notas!H71*'Critérios&amp;Grupos'!$C$3+Notas!I71*'Critérios&amp;Grupos'!$C$4</f>
        <v>10</v>
      </c>
      <c r="K71" s="9">
        <v>0</v>
      </c>
    </row>
    <row r="72" spans="1:12" x14ac:dyDescent="0.2">
      <c r="A72" s="2">
        <v>1</v>
      </c>
      <c r="B72" s="8" t="s">
        <v>63</v>
      </c>
      <c r="C72" s="9">
        <v>3</v>
      </c>
      <c r="D72" s="9" t="s">
        <v>25</v>
      </c>
      <c r="E72" s="9" t="str">
        <f>VLOOKUP(D72,'Critérios&amp;Grupos'!F:G,2,FALSE)</f>
        <v>WonderWoman</v>
      </c>
      <c r="F72" s="9">
        <v>10</v>
      </c>
      <c r="G72" s="9">
        <v>10</v>
      </c>
      <c r="H72" s="9">
        <v>10</v>
      </c>
      <c r="I72" s="9">
        <v>9</v>
      </c>
      <c r="J72" s="9">
        <f>F72*'Critérios&amp;Grupos'!$C$1+Notas!G72*'Critérios&amp;Grupos'!$C$2+Notas!H72*'Critérios&amp;Grupos'!$C$3+Notas!I72*'Critérios&amp;Grupos'!$C$4</f>
        <v>9.9</v>
      </c>
      <c r="K72" s="9">
        <v>0</v>
      </c>
      <c r="L72" s="11" t="s">
        <v>121</v>
      </c>
    </row>
    <row r="73" spans="1:12" x14ac:dyDescent="0.2">
      <c r="A73" s="2">
        <v>2</v>
      </c>
      <c r="B73" s="8" t="s">
        <v>64</v>
      </c>
      <c r="C73" s="9">
        <v>3</v>
      </c>
      <c r="D73" s="9" t="s">
        <v>14</v>
      </c>
      <c r="E73" s="9" t="str">
        <f>VLOOKUP(D73,'Critérios&amp;Grupos'!F:G,2,FALSE)</f>
        <v>Fazemos Programa</v>
      </c>
      <c r="F73" s="9">
        <v>10</v>
      </c>
      <c r="G73" s="9">
        <v>10</v>
      </c>
      <c r="H73" s="9">
        <v>10</v>
      </c>
      <c r="I73" s="9">
        <v>9</v>
      </c>
      <c r="J73" s="9">
        <f>F73*'Critérios&amp;Grupos'!$C$1+Notas!G73*'Critérios&amp;Grupos'!$C$2+Notas!H73*'Critérios&amp;Grupos'!$C$3+Notas!I73*'Critérios&amp;Grupos'!$C$4</f>
        <v>9.9</v>
      </c>
      <c r="K73" s="9">
        <v>0</v>
      </c>
      <c r="L73" s="11" t="s">
        <v>118</v>
      </c>
    </row>
    <row r="74" spans="1:12" x14ac:dyDescent="0.2">
      <c r="A74" s="2">
        <v>3</v>
      </c>
      <c r="B74" s="8" t="s">
        <v>65</v>
      </c>
      <c r="C74" s="9">
        <v>3</v>
      </c>
      <c r="D74" s="9" t="s">
        <v>25</v>
      </c>
      <c r="E74" s="9" t="str">
        <f>VLOOKUP(D74,'Critérios&amp;Grupos'!F:G,2,FALSE)</f>
        <v>WonderWoman</v>
      </c>
      <c r="F74" s="9">
        <v>10</v>
      </c>
      <c r="G74" s="9">
        <v>10</v>
      </c>
      <c r="H74" s="9">
        <v>10</v>
      </c>
      <c r="I74" s="9">
        <v>9</v>
      </c>
      <c r="J74" s="9">
        <f>F74*'Critérios&amp;Grupos'!$C$1+Notas!G74*'Critérios&amp;Grupos'!$C$2+Notas!H74*'Critérios&amp;Grupos'!$C$3+Notas!I74*'Critérios&amp;Grupos'!$C$4</f>
        <v>9.9</v>
      </c>
      <c r="K74" s="9">
        <v>0</v>
      </c>
      <c r="L74" s="11" t="s">
        <v>121</v>
      </c>
    </row>
    <row r="75" spans="1:12" x14ac:dyDescent="0.2">
      <c r="A75" s="2">
        <v>4</v>
      </c>
      <c r="B75" s="8" t="s">
        <v>66</v>
      </c>
      <c r="C75" s="9">
        <v>3</v>
      </c>
      <c r="D75" s="9" t="s">
        <v>20</v>
      </c>
      <c r="E75" s="9" t="str">
        <f>VLOOKUP(D75,'Critérios&amp;Grupos'!F:G,2,FALSE)</f>
        <v>Yeti</v>
      </c>
      <c r="F75" s="9">
        <v>10</v>
      </c>
      <c r="G75" s="9">
        <v>10</v>
      </c>
      <c r="H75" s="9">
        <v>10</v>
      </c>
      <c r="I75" s="9">
        <v>10</v>
      </c>
      <c r="J75" s="9">
        <f>F75*'Critérios&amp;Grupos'!$C$1+Notas!G75*'Critérios&amp;Grupos'!$C$2+Notas!H75*'Critérios&amp;Grupos'!$C$3+Notas!I75*'Critérios&amp;Grupos'!$C$4</f>
        <v>10</v>
      </c>
      <c r="K75" s="9">
        <v>0</v>
      </c>
      <c r="L75" s="11" t="s">
        <v>113</v>
      </c>
    </row>
    <row r="76" spans="1:12" x14ac:dyDescent="0.2">
      <c r="A76" s="2">
        <v>5</v>
      </c>
      <c r="B76" s="8" t="s">
        <v>67</v>
      </c>
      <c r="C76" s="9">
        <v>3</v>
      </c>
      <c r="D76" s="9" t="s">
        <v>18</v>
      </c>
      <c r="E76" s="9" t="str">
        <f>VLOOKUP(D76,'Critérios&amp;Grupos'!F:G,2,FALSE)</f>
        <v>Patrick</v>
      </c>
      <c r="F76" s="9">
        <v>0</v>
      </c>
      <c r="G76" s="9">
        <v>10</v>
      </c>
      <c r="H76" s="9">
        <v>9</v>
      </c>
      <c r="I76" s="9">
        <v>10</v>
      </c>
      <c r="J76" s="9">
        <f>F76*'Critérios&amp;Grupos'!$C$1+Notas!G76*'Critérios&amp;Grupos'!$C$2+Notas!H76*'Critérios&amp;Grupos'!$C$3+Notas!I76*'Critérios&amp;Grupos'!$C$4</f>
        <v>7.6</v>
      </c>
      <c r="K76" s="9">
        <v>0</v>
      </c>
      <c r="L76" s="11" t="s">
        <v>111</v>
      </c>
    </row>
    <row r="77" spans="1:12" x14ac:dyDescent="0.2">
      <c r="A77" s="2">
        <v>6</v>
      </c>
      <c r="B77" s="8" t="s">
        <v>68</v>
      </c>
      <c r="C77" s="9">
        <v>3</v>
      </c>
      <c r="D77" s="9" t="s">
        <v>19</v>
      </c>
      <c r="E77" s="9" t="str">
        <f>VLOOKUP(D77,'Critérios&amp;Grupos'!F:G,2,FALSE)</f>
        <v>Johnny</v>
      </c>
      <c r="F77" s="9">
        <v>10</v>
      </c>
      <c r="G77" s="9">
        <v>10</v>
      </c>
      <c r="H77" s="9">
        <v>10</v>
      </c>
      <c r="I77" s="9">
        <v>7</v>
      </c>
      <c r="J77" s="9">
        <f>F77*'Critérios&amp;Grupos'!$C$1+Notas!G77*'Critérios&amp;Grupos'!$C$2+Notas!H77*'Critérios&amp;Grupos'!$C$3+Notas!I77*'Critérios&amp;Grupos'!$C$4</f>
        <v>9.6999999999999993</v>
      </c>
      <c r="K77" s="9">
        <v>0</v>
      </c>
      <c r="L77" s="11" t="s">
        <v>119</v>
      </c>
    </row>
    <row r="78" spans="1:12" x14ac:dyDescent="0.2">
      <c r="A78" s="2">
        <v>7</v>
      </c>
      <c r="B78" s="8" t="s">
        <v>69</v>
      </c>
      <c r="C78" s="9">
        <v>3</v>
      </c>
      <c r="D78" s="9" t="s">
        <v>18</v>
      </c>
      <c r="E78" s="9" t="str">
        <f>VLOOKUP(D78,'Critérios&amp;Grupos'!F:G,2,FALSE)</f>
        <v>Patrick</v>
      </c>
      <c r="F78" s="9">
        <v>0</v>
      </c>
      <c r="G78" s="9">
        <v>10</v>
      </c>
      <c r="H78" s="9">
        <v>9</v>
      </c>
      <c r="I78" s="9">
        <v>10</v>
      </c>
      <c r="J78" s="9">
        <f>F78*'Critérios&amp;Grupos'!$C$1+Notas!G78*'Critérios&amp;Grupos'!$C$2+Notas!H78*'Critérios&amp;Grupos'!$C$3+Notas!I78*'Critérios&amp;Grupos'!$C$4</f>
        <v>7.6</v>
      </c>
      <c r="K78" s="9">
        <v>0</v>
      </c>
      <c r="L78" s="11" t="s">
        <v>111</v>
      </c>
    </row>
    <row r="79" spans="1:12" x14ac:dyDescent="0.2">
      <c r="A79" s="2">
        <v>8</v>
      </c>
      <c r="B79" s="8" t="s">
        <v>70</v>
      </c>
      <c r="C79" s="9">
        <v>3</v>
      </c>
      <c r="D79" s="9" t="s">
        <v>18</v>
      </c>
      <c r="E79" s="9" t="str">
        <f>VLOOKUP(D79,'Critérios&amp;Grupos'!F:G,2,FALSE)</f>
        <v>Patrick</v>
      </c>
      <c r="F79" s="9">
        <v>0</v>
      </c>
      <c r="G79" s="9">
        <v>10</v>
      </c>
      <c r="H79" s="9">
        <v>9</v>
      </c>
      <c r="I79" s="9">
        <v>10</v>
      </c>
      <c r="J79" s="9">
        <f>F79*'Critérios&amp;Grupos'!$C$1+Notas!G79*'Critérios&amp;Grupos'!$C$2+Notas!H79*'Critérios&amp;Grupos'!$C$3+Notas!I79*'Critérios&amp;Grupos'!$C$4</f>
        <v>7.6</v>
      </c>
      <c r="K79" s="9">
        <v>0</v>
      </c>
      <c r="L79" s="11" t="s">
        <v>111</v>
      </c>
    </row>
    <row r="80" spans="1:12" x14ac:dyDescent="0.2">
      <c r="A80" s="2">
        <v>9</v>
      </c>
      <c r="B80" s="8" t="s">
        <v>71</v>
      </c>
      <c r="C80" s="9">
        <v>3</v>
      </c>
      <c r="D80" s="9" t="s">
        <v>16</v>
      </c>
      <c r="E80" s="9" t="s">
        <v>112</v>
      </c>
      <c r="F80" s="9">
        <v>10</v>
      </c>
      <c r="G80" s="9">
        <v>10</v>
      </c>
      <c r="H80" s="9">
        <v>10</v>
      </c>
      <c r="I80" s="9">
        <v>10</v>
      </c>
      <c r="J80" s="9">
        <f>F80*'Critérios&amp;Grupos'!$C$1+Notas!G80*'Critérios&amp;Grupos'!$C$2+Notas!H80*'Critérios&amp;Grupos'!$C$3+Notas!I80*'Critérios&amp;Grupos'!$C$4</f>
        <v>10</v>
      </c>
      <c r="K80" s="9">
        <v>0</v>
      </c>
      <c r="L80" s="11" t="s">
        <v>115</v>
      </c>
    </row>
    <row r="81" spans="1:12" x14ac:dyDescent="0.2">
      <c r="A81" s="2">
        <v>10</v>
      </c>
      <c r="B81" s="8" t="s">
        <v>72</v>
      </c>
      <c r="C81" s="9">
        <v>3</v>
      </c>
      <c r="D81" s="9" t="s">
        <v>15</v>
      </c>
      <c r="E81" s="9" t="str">
        <f>VLOOKUP(D81,'Critérios&amp;Grupos'!F:G,2,FALSE)</f>
        <v>Pokeball</v>
      </c>
      <c r="F81" s="9">
        <v>10</v>
      </c>
      <c r="G81" s="9">
        <v>10</v>
      </c>
      <c r="H81" s="9">
        <v>10</v>
      </c>
      <c r="I81" s="9">
        <v>9</v>
      </c>
      <c r="J81" s="9">
        <f>F81*'Critérios&amp;Grupos'!$C$1+Notas!G81*'Critérios&amp;Grupos'!$C$2+Notas!H81*'Critérios&amp;Grupos'!$C$3+Notas!I81*'Critérios&amp;Grupos'!$C$4</f>
        <v>9.9</v>
      </c>
      <c r="K81" s="9">
        <v>0</v>
      </c>
      <c r="L81" s="11" t="s">
        <v>117</v>
      </c>
    </row>
    <row r="82" spans="1:12" x14ac:dyDescent="0.2">
      <c r="A82" s="2">
        <v>11</v>
      </c>
      <c r="B82" s="8" t="s">
        <v>73</v>
      </c>
      <c r="C82" s="9">
        <v>3</v>
      </c>
      <c r="D82" s="9" t="s">
        <v>24</v>
      </c>
      <c r="E82" s="9" t="str">
        <f>VLOOKUP(D82,'Critérios&amp;Grupos'!F:G,2,FALSE)</f>
        <v>Hulk</v>
      </c>
      <c r="F82" s="9">
        <v>10</v>
      </c>
      <c r="G82" s="9">
        <v>9</v>
      </c>
      <c r="H82" s="9">
        <v>10</v>
      </c>
      <c r="I82" s="9">
        <v>10</v>
      </c>
      <c r="J82" s="9">
        <f>F82*'Critérios&amp;Grupos'!$C$1+Notas!G82*'Critérios&amp;Grupos'!$C$2+Notas!H82*'Critérios&amp;Grupos'!$C$3+Notas!I82*'Critérios&amp;Grupos'!$C$4</f>
        <v>9.6999999999999993</v>
      </c>
      <c r="K82" s="9">
        <v>0</v>
      </c>
      <c r="L82" s="11" t="s">
        <v>116</v>
      </c>
    </row>
    <row r="83" spans="1:12" x14ac:dyDescent="0.2">
      <c r="A83" s="2">
        <v>12</v>
      </c>
      <c r="B83" s="8" t="s">
        <v>74</v>
      </c>
      <c r="C83" s="9">
        <v>3</v>
      </c>
      <c r="D83" s="9" t="s">
        <v>61</v>
      </c>
      <c r="E83" s="9" t="s">
        <v>46</v>
      </c>
      <c r="F83" s="9">
        <v>10</v>
      </c>
      <c r="G83" s="9">
        <v>10</v>
      </c>
      <c r="H83" s="9">
        <v>10</v>
      </c>
      <c r="I83" s="9">
        <v>10</v>
      </c>
      <c r="J83" s="9">
        <f>F83*'Critérios&amp;Grupos'!$C$1+Notas!G83*'Critérios&amp;Grupos'!$C$2+Notas!H83*'Critérios&amp;Grupos'!$C$3+Notas!I83*'Critérios&amp;Grupos'!$C$4</f>
        <v>10</v>
      </c>
      <c r="K83" s="9">
        <v>0</v>
      </c>
      <c r="L83" s="11" t="s">
        <v>120</v>
      </c>
    </row>
    <row r="84" spans="1:12" x14ac:dyDescent="0.2">
      <c r="A84" s="2">
        <v>13</v>
      </c>
      <c r="B84" s="8" t="s">
        <v>75</v>
      </c>
      <c r="C84" s="9">
        <v>3</v>
      </c>
      <c r="D84" s="9" t="s">
        <v>20</v>
      </c>
      <c r="E84" s="9" t="str">
        <f>VLOOKUP(D84,'Critérios&amp;Grupos'!F:G,2,FALSE)</f>
        <v>Yeti</v>
      </c>
      <c r="F84" s="9">
        <v>10</v>
      </c>
      <c r="G84" s="9">
        <v>10</v>
      </c>
      <c r="H84" s="9">
        <v>10</v>
      </c>
      <c r="I84" s="9">
        <v>10</v>
      </c>
      <c r="J84" s="9">
        <f>F84*'Critérios&amp;Grupos'!$C$1+Notas!G84*'Critérios&amp;Grupos'!$C$2+Notas!H84*'Critérios&amp;Grupos'!$C$3+Notas!I84*'Critérios&amp;Grupos'!$C$4</f>
        <v>10</v>
      </c>
      <c r="K84" s="9">
        <v>0</v>
      </c>
      <c r="L84" s="11" t="s">
        <v>113</v>
      </c>
    </row>
    <row r="85" spans="1:12" x14ac:dyDescent="0.2">
      <c r="A85" s="2">
        <v>14</v>
      </c>
      <c r="B85" s="8" t="s">
        <v>76</v>
      </c>
      <c r="C85" s="9">
        <v>3</v>
      </c>
      <c r="D85" s="9" t="s">
        <v>20</v>
      </c>
      <c r="E85" s="9" t="str">
        <f>VLOOKUP(D85,'Critérios&amp;Grupos'!F:G,2,FALSE)</f>
        <v>Yeti</v>
      </c>
      <c r="F85" s="9">
        <v>10</v>
      </c>
      <c r="G85" s="9">
        <v>10</v>
      </c>
      <c r="H85" s="9">
        <v>10</v>
      </c>
      <c r="I85" s="9">
        <v>10</v>
      </c>
      <c r="J85" s="9">
        <f>F85*'Critérios&amp;Grupos'!$C$1+Notas!G85*'Critérios&amp;Grupos'!$C$2+Notas!H85*'Critérios&amp;Grupos'!$C$3+Notas!I85*'Critérios&amp;Grupos'!$C$4</f>
        <v>10</v>
      </c>
      <c r="K85" s="9">
        <v>0</v>
      </c>
      <c r="L85" s="11" t="s">
        <v>113</v>
      </c>
    </row>
    <row r="86" spans="1:12" x14ac:dyDescent="0.2">
      <c r="A86" s="2">
        <v>15</v>
      </c>
      <c r="B86" s="8" t="s">
        <v>77</v>
      </c>
      <c r="C86" s="9">
        <v>3</v>
      </c>
      <c r="D86" s="9" t="s">
        <v>21</v>
      </c>
      <c r="E86" s="9" t="str">
        <f>VLOOKUP(D86,'Critérios&amp;Grupos'!F:G,2,FALSE)</f>
        <v>Mickey</v>
      </c>
      <c r="F86" s="9">
        <v>10</v>
      </c>
      <c r="G86" s="9">
        <v>0</v>
      </c>
      <c r="H86" s="9">
        <v>0</v>
      </c>
      <c r="I86" s="9">
        <v>0</v>
      </c>
      <c r="J86" s="9">
        <f>F86*'Critérios&amp;Grupos'!$C$1+Notas!G86*'Critérios&amp;Grupos'!$C$2+Notas!H86*'Critérios&amp;Grupos'!$C$3+Notas!I86*'Critérios&amp;Grupos'!$C$4</f>
        <v>2</v>
      </c>
      <c r="K86" s="9">
        <v>0</v>
      </c>
      <c r="L86" s="11" t="s">
        <v>123</v>
      </c>
    </row>
    <row r="87" spans="1:12" x14ac:dyDescent="0.2">
      <c r="A87" s="2">
        <v>16</v>
      </c>
      <c r="B87" s="8" t="s">
        <v>78</v>
      </c>
      <c r="C87" s="9">
        <v>3</v>
      </c>
      <c r="D87" s="9" t="s">
        <v>61</v>
      </c>
      <c r="E87" s="9" t="s">
        <v>46</v>
      </c>
      <c r="F87" s="9">
        <v>10</v>
      </c>
      <c r="G87" s="9">
        <v>10</v>
      </c>
      <c r="H87" s="9">
        <v>10</v>
      </c>
      <c r="I87" s="9">
        <v>10</v>
      </c>
      <c r="J87" s="9">
        <f>F87*'Critérios&amp;Grupos'!$C$1+Notas!G87*'Critérios&amp;Grupos'!$C$2+Notas!H87*'Critérios&amp;Grupos'!$C$3+Notas!I87*'Critérios&amp;Grupos'!$C$4</f>
        <v>10</v>
      </c>
      <c r="K87" s="9">
        <v>0</v>
      </c>
      <c r="L87" s="11" t="s">
        <v>120</v>
      </c>
    </row>
    <row r="88" spans="1:12" x14ac:dyDescent="0.2">
      <c r="A88" s="2">
        <v>17</v>
      </c>
      <c r="B88" s="8" t="s">
        <v>79</v>
      </c>
      <c r="C88" s="9">
        <v>3</v>
      </c>
      <c r="D88" s="9" t="s">
        <v>19</v>
      </c>
      <c r="E88" s="9" t="str">
        <f>VLOOKUP(D88,'Critérios&amp;Grupos'!F:G,2,FALSE)</f>
        <v>Johnny</v>
      </c>
      <c r="F88" s="9">
        <v>10</v>
      </c>
      <c r="G88" s="9">
        <v>10</v>
      </c>
      <c r="H88" s="9">
        <v>10</v>
      </c>
      <c r="I88" s="9">
        <v>7</v>
      </c>
      <c r="J88" s="9">
        <f>F88*'Critérios&amp;Grupos'!$C$1+Notas!G88*'Critérios&amp;Grupos'!$C$2+Notas!H88*'Critérios&amp;Grupos'!$C$3+Notas!I88*'Critérios&amp;Grupos'!$C$4</f>
        <v>9.6999999999999993</v>
      </c>
      <c r="K88" s="9">
        <v>0</v>
      </c>
      <c r="L88" s="11" t="s">
        <v>119</v>
      </c>
    </row>
    <row r="89" spans="1:12" x14ac:dyDescent="0.2">
      <c r="A89" s="2">
        <v>18</v>
      </c>
      <c r="B89" s="8" t="s">
        <v>80</v>
      </c>
      <c r="C89" s="9">
        <v>3</v>
      </c>
      <c r="D89" s="9" t="s">
        <v>24</v>
      </c>
      <c r="E89" s="9" t="str">
        <f>VLOOKUP(D89,'Critérios&amp;Grupos'!F:G,2,FALSE)</f>
        <v>Hulk</v>
      </c>
      <c r="F89" s="9">
        <v>10</v>
      </c>
      <c r="G89" s="9">
        <v>9</v>
      </c>
      <c r="H89" s="9">
        <v>10</v>
      </c>
      <c r="I89" s="9">
        <v>10</v>
      </c>
      <c r="J89" s="9">
        <f>F89*'Critérios&amp;Grupos'!$C$1+Notas!G89*'Critérios&amp;Grupos'!$C$2+Notas!H89*'Critérios&amp;Grupos'!$C$3+Notas!I89*'Critérios&amp;Grupos'!$C$4</f>
        <v>9.6999999999999993</v>
      </c>
      <c r="K89" s="9">
        <v>0</v>
      </c>
      <c r="L89" s="11" t="s">
        <v>116</v>
      </c>
    </row>
    <row r="90" spans="1:12" x14ac:dyDescent="0.2">
      <c r="A90" s="2">
        <v>19</v>
      </c>
      <c r="B90" s="8" t="s">
        <v>81</v>
      </c>
      <c r="C90" s="9">
        <v>3</v>
      </c>
      <c r="D90" s="9" t="s">
        <v>14</v>
      </c>
      <c r="E90" s="9" t="str">
        <f>VLOOKUP(D90,'Critérios&amp;Grupos'!F:G,2,FALSE)</f>
        <v>Fazemos Programa</v>
      </c>
      <c r="F90" s="9">
        <v>10</v>
      </c>
      <c r="G90" s="9">
        <v>10</v>
      </c>
      <c r="H90" s="9">
        <v>10</v>
      </c>
      <c r="I90" s="9">
        <v>9</v>
      </c>
      <c r="J90" s="9">
        <f>F90*'Critérios&amp;Grupos'!$C$1+Notas!G90*'Critérios&amp;Grupos'!$C$2+Notas!H90*'Critérios&amp;Grupos'!$C$3+Notas!I90*'Critérios&amp;Grupos'!$C$4</f>
        <v>9.9</v>
      </c>
      <c r="K90" s="9">
        <v>0</v>
      </c>
      <c r="L90" s="11" t="s">
        <v>118</v>
      </c>
    </row>
    <row r="91" spans="1:12" x14ac:dyDescent="0.2">
      <c r="A91" s="2">
        <v>20</v>
      </c>
      <c r="B91" s="8" t="s">
        <v>82</v>
      </c>
      <c r="C91" s="9">
        <v>3</v>
      </c>
      <c r="D91" s="9" t="s">
        <v>24</v>
      </c>
      <c r="E91" s="9" t="str">
        <f>VLOOKUP(D91,'Critérios&amp;Grupos'!F:G,2,FALSE)</f>
        <v>Hulk</v>
      </c>
      <c r="F91" s="9">
        <v>10</v>
      </c>
      <c r="G91" s="9">
        <v>9</v>
      </c>
      <c r="H91" s="9">
        <v>10</v>
      </c>
      <c r="I91" s="9">
        <v>10</v>
      </c>
      <c r="J91" s="9">
        <f>F91*'Critérios&amp;Grupos'!$C$1+Notas!G91*'Critérios&amp;Grupos'!$C$2+Notas!H91*'Critérios&amp;Grupos'!$C$3+Notas!I91*'Critérios&amp;Grupos'!$C$4</f>
        <v>9.6999999999999993</v>
      </c>
      <c r="K91" s="9">
        <v>0</v>
      </c>
      <c r="L91" s="11" t="s">
        <v>116</v>
      </c>
    </row>
    <row r="92" spans="1:12" x14ac:dyDescent="0.2">
      <c r="A92" s="2">
        <v>21</v>
      </c>
      <c r="B92" s="8" t="s">
        <v>83</v>
      </c>
      <c r="C92" s="9">
        <v>3</v>
      </c>
      <c r="D92" s="9" t="s">
        <v>16</v>
      </c>
      <c r="E92" s="9" t="str">
        <f>VLOOKUP(D92,'Critérios&amp;Grupos'!F:G,2,FALSE)</f>
        <v>NFL</v>
      </c>
      <c r="F92" s="9">
        <v>0</v>
      </c>
      <c r="G92" s="9">
        <v>5</v>
      </c>
      <c r="H92" s="9">
        <v>0</v>
      </c>
      <c r="I92" s="9">
        <v>0</v>
      </c>
      <c r="J92" s="9">
        <f>F92*'Critérios&amp;Grupos'!$C$1+Notas!G92*'Critérios&amp;Grupos'!$C$2+Notas!H92*'Critérios&amp;Grupos'!$C$3+Notas!I92*'Critérios&amp;Grupos'!$C$4</f>
        <v>1.5</v>
      </c>
      <c r="K92" s="9">
        <v>0</v>
      </c>
      <c r="L92" s="11" t="s">
        <v>124</v>
      </c>
    </row>
    <row r="93" spans="1:12" x14ac:dyDescent="0.2">
      <c r="A93" s="2">
        <v>22</v>
      </c>
      <c r="B93" s="8" t="s">
        <v>84</v>
      </c>
      <c r="C93" s="9">
        <v>3</v>
      </c>
      <c r="D93" s="9" t="s">
        <v>15</v>
      </c>
      <c r="E93" s="9" t="str">
        <f>VLOOKUP(D93,'Critérios&amp;Grupos'!F:G,2,FALSE)</f>
        <v>Pokeball</v>
      </c>
      <c r="F93" s="9">
        <v>10</v>
      </c>
      <c r="G93" s="9">
        <v>10</v>
      </c>
      <c r="H93" s="9">
        <v>10</v>
      </c>
      <c r="I93" s="9">
        <v>9</v>
      </c>
      <c r="J93" s="9">
        <f>F93*'Critérios&amp;Grupos'!$C$1+Notas!G93*'Critérios&amp;Grupos'!$C$2+Notas!H93*'Critérios&amp;Grupos'!$C$3+Notas!I93*'Critérios&amp;Grupos'!$C$4</f>
        <v>9.9</v>
      </c>
      <c r="K93" s="9">
        <v>0</v>
      </c>
      <c r="L93" s="11" t="s">
        <v>117</v>
      </c>
    </row>
    <row r="94" spans="1:12" x14ac:dyDescent="0.2">
      <c r="A94" s="2">
        <v>23</v>
      </c>
      <c r="B94" s="8" t="s">
        <v>85</v>
      </c>
      <c r="C94" s="9">
        <v>3</v>
      </c>
      <c r="D94" s="9" t="s">
        <v>15</v>
      </c>
      <c r="E94" s="9" t="str">
        <f>VLOOKUP(D94,'Critérios&amp;Grupos'!F:G,2,FALSE)</f>
        <v>Pokeball</v>
      </c>
      <c r="F94" s="9">
        <v>10</v>
      </c>
      <c r="G94" s="9">
        <v>10</v>
      </c>
      <c r="H94" s="9">
        <v>10</v>
      </c>
      <c r="I94" s="9">
        <v>9</v>
      </c>
      <c r="J94" s="9">
        <f>F94*'Critérios&amp;Grupos'!$C$1+Notas!G94*'Critérios&amp;Grupos'!$C$2+Notas!H94*'Critérios&amp;Grupos'!$C$3+Notas!I94*'Critérios&amp;Grupos'!$C$4</f>
        <v>9.9</v>
      </c>
      <c r="K94" s="9">
        <v>0</v>
      </c>
      <c r="L94" s="11" t="s">
        <v>117</v>
      </c>
    </row>
    <row r="95" spans="1:12" x14ac:dyDescent="0.2">
      <c r="A95" s="2">
        <v>24</v>
      </c>
      <c r="B95" s="8" t="s">
        <v>86</v>
      </c>
      <c r="C95" s="9">
        <v>3</v>
      </c>
      <c r="D95" s="9" t="s">
        <v>22</v>
      </c>
      <c r="E95" s="9" t="str">
        <f>VLOOKUP(D95,'Critérios&amp;Grupos'!F:G,2,FALSE)</f>
        <v>Toy Story Alien</v>
      </c>
      <c r="F95" s="9">
        <v>10</v>
      </c>
      <c r="G95" s="9">
        <v>10</v>
      </c>
      <c r="H95" s="9">
        <v>10</v>
      </c>
      <c r="I95" s="9">
        <v>10</v>
      </c>
      <c r="J95" s="9">
        <f>F95*'Critérios&amp;Grupos'!$C$1+Notas!G95*'Critérios&amp;Grupos'!$C$2+Notas!H95*'Critérios&amp;Grupos'!$C$3+Notas!I95*'Critérios&amp;Grupos'!$C$4</f>
        <v>10</v>
      </c>
      <c r="K95" s="9">
        <v>0</v>
      </c>
      <c r="L95" s="11" t="s">
        <v>114</v>
      </c>
    </row>
    <row r="96" spans="1:12" x14ac:dyDescent="0.2">
      <c r="A96" s="2">
        <v>25</v>
      </c>
      <c r="B96" s="8" t="s">
        <v>87</v>
      </c>
      <c r="C96" s="9">
        <v>3</v>
      </c>
      <c r="D96" s="9" t="s">
        <v>25</v>
      </c>
      <c r="E96" s="9" t="s">
        <v>40</v>
      </c>
      <c r="F96" s="9">
        <v>10</v>
      </c>
      <c r="G96" s="9">
        <v>10</v>
      </c>
      <c r="H96" s="9">
        <v>10</v>
      </c>
      <c r="I96" s="9">
        <v>7</v>
      </c>
      <c r="J96" s="9">
        <f>F96*'Critérios&amp;Grupos'!$C$1+Notas!G96*'Critérios&amp;Grupos'!$C$2+Notas!H96*'Critérios&amp;Grupos'!$C$3+Notas!I96*'Critérios&amp;Grupos'!$C$4</f>
        <v>9.6999999999999993</v>
      </c>
      <c r="K96" s="9">
        <v>0</v>
      </c>
      <c r="L96" s="11" t="s">
        <v>119</v>
      </c>
    </row>
    <row r="97" spans="1:15" x14ac:dyDescent="0.2">
      <c r="A97" s="2">
        <v>26</v>
      </c>
      <c r="B97" s="8" t="s">
        <v>88</v>
      </c>
      <c r="C97" s="9">
        <v>3</v>
      </c>
      <c r="D97" s="9" t="s">
        <v>16</v>
      </c>
      <c r="E97" s="9" t="str">
        <f>VLOOKUP(D97,'Critérios&amp;Grupos'!F:G,2,FALSE)</f>
        <v>NFL</v>
      </c>
      <c r="F97" s="9">
        <v>0</v>
      </c>
      <c r="G97" s="9">
        <v>5</v>
      </c>
      <c r="H97" s="9">
        <v>0</v>
      </c>
      <c r="I97" s="9">
        <v>0</v>
      </c>
      <c r="J97" s="9">
        <f>F97*'Critérios&amp;Grupos'!$C$1+Notas!G97*'Critérios&amp;Grupos'!$C$2+Notas!H97*'Critérios&amp;Grupos'!$C$3+Notas!I97*'Critérios&amp;Grupos'!$C$4</f>
        <v>1.5</v>
      </c>
      <c r="K97" s="9">
        <v>0</v>
      </c>
      <c r="L97" s="11" t="s">
        <v>124</v>
      </c>
    </row>
    <row r="98" spans="1:15" s="2" customFormat="1" x14ac:dyDescent="0.2">
      <c r="A98" s="2">
        <v>27</v>
      </c>
      <c r="B98" s="8" t="s">
        <v>89</v>
      </c>
      <c r="C98" s="9">
        <v>3</v>
      </c>
      <c r="D98" s="9" t="s">
        <v>20</v>
      </c>
      <c r="E98" s="9" t="str">
        <f>VLOOKUP(D98,'Critérios&amp;Grupos'!F:G,2,FALSE)</f>
        <v>Yeti</v>
      </c>
      <c r="F98" s="9">
        <v>10</v>
      </c>
      <c r="G98" s="9">
        <v>10</v>
      </c>
      <c r="H98" s="9">
        <v>10</v>
      </c>
      <c r="I98" s="9">
        <v>10</v>
      </c>
      <c r="J98" s="9">
        <f>F98*'Critérios&amp;Grupos'!$C$1+Notas!G98*'Critérios&amp;Grupos'!$C$2+Notas!H98*'Critérios&amp;Grupos'!$C$3+Notas!I98*'Critérios&amp;Grupos'!$C$4</f>
        <v>10</v>
      </c>
      <c r="K98" s="9">
        <v>0</v>
      </c>
      <c r="L98" s="11" t="s">
        <v>113</v>
      </c>
      <c r="M98" s="9"/>
      <c r="N98" s="9"/>
      <c r="O98" s="9"/>
    </row>
    <row r="99" spans="1:15" s="2" customFormat="1" x14ac:dyDescent="0.2">
      <c r="A99" s="2">
        <v>28</v>
      </c>
      <c r="B99" s="8" t="s">
        <v>90</v>
      </c>
      <c r="C99" s="9">
        <v>3</v>
      </c>
      <c r="D99" s="9" t="s">
        <v>22</v>
      </c>
      <c r="E99" s="9" t="str">
        <f>VLOOKUP(D99,'Critérios&amp;Grupos'!F:G,2,FALSE)</f>
        <v>Toy Story Alien</v>
      </c>
      <c r="F99" s="9">
        <v>10</v>
      </c>
      <c r="G99" s="9">
        <v>10</v>
      </c>
      <c r="H99" s="9">
        <v>10</v>
      </c>
      <c r="I99" s="9">
        <v>10</v>
      </c>
      <c r="J99" s="9">
        <f>F99*'Critérios&amp;Grupos'!$C$1+Notas!G99*'Critérios&amp;Grupos'!$C$2+Notas!H99*'Critérios&amp;Grupos'!$C$3+Notas!I99*'Critérios&amp;Grupos'!$C$4</f>
        <v>10</v>
      </c>
      <c r="K99" s="9">
        <v>0</v>
      </c>
      <c r="L99" s="11" t="s">
        <v>114</v>
      </c>
      <c r="M99" s="9"/>
      <c r="N99" s="9"/>
      <c r="O99" s="9"/>
    </row>
    <row r="100" spans="1:15" x14ac:dyDescent="0.2">
      <c r="A100" s="2">
        <v>29</v>
      </c>
      <c r="B100" s="8" t="s">
        <v>91</v>
      </c>
      <c r="C100" s="9">
        <v>3</v>
      </c>
      <c r="D100" s="9" t="s">
        <v>22</v>
      </c>
      <c r="E100" s="9" t="str">
        <f>VLOOKUP(D100,'Critérios&amp;Grupos'!F:G,2,FALSE)</f>
        <v>Toy Story Alien</v>
      </c>
      <c r="F100" s="9">
        <v>10</v>
      </c>
      <c r="G100" s="9">
        <v>10</v>
      </c>
      <c r="H100" s="9">
        <v>10</v>
      </c>
      <c r="I100" s="9">
        <v>10</v>
      </c>
      <c r="J100" s="9">
        <f>F100*'Critérios&amp;Grupos'!$C$1+Notas!G100*'Critérios&amp;Grupos'!$C$2+Notas!H100*'Critérios&amp;Grupos'!$C$3+Notas!I100*'Critérios&amp;Grupos'!$C$4</f>
        <v>10</v>
      </c>
      <c r="K100" s="9">
        <v>0</v>
      </c>
      <c r="L100" s="11" t="s">
        <v>114</v>
      </c>
    </row>
    <row r="101" spans="1:15" x14ac:dyDescent="0.2">
      <c r="A101" s="2">
        <v>30</v>
      </c>
      <c r="B101" s="8" t="s">
        <v>92</v>
      </c>
      <c r="C101" s="9">
        <v>3</v>
      </c>
      <c r="D101" s="9" t="s">
        <v>61</v>
      </c>
      <c r="E101" s="9" t="s">
        <v>38</v>
      </c>
      <c r="F101" s="9">
        <v>10</v>
      </c>
      <c r="G101" s="9">
        <v>0</v>
      </c>
      <c r="H101" s="9">
        <v>0</v>
      </c>
      <c r="I101" s="9">
        <v>0</v>
      </c>
      <c r="J101" s="9">
        <f>F101*'Critérios&amp;Grupos'!$C$1+Notas!G101*'Critérios&amp;Grupos'!$C$2+Notas!H101*'Critérios&amp;Grupos'!$C$3+Notas!I101*'Critérios&amp;Grupos'!$C$4</f>
        <v>2</v>
      </c>
      <c r="K101" s="9">
        <v>0</v>
      </c>
      <c r="L101" s="11" t="s">
        <v>122</v>
      </c>
    </row>
    <row r="102" spans="1:15" x14ac:dyDescent="0.2">
      <c r="A102" s="2">
        <v>31</v>
      </c>
      <c r="B102" s="8" t="s">
        <v>93</v>
      </c>
      <c r="C102" s="9">
        <v>3</v>
      </c>
      <c r="D102" s="9" t="s">
        <v>14</v>
      </c>
      <c r="E102" s="9" t="str">
        <f>VLOOKUP(D102,'Critérios&amp;Grupos'!F:G,2,FALSE)</f>
        <v>Fazemos Programa</v>
      </c>
      <c r="F102" s="9">
        <v>10</v>
      </c>
      <c r="G102" s="9">
        <v>10</v>
      </c>
      <c r="H102" s="9">
        <v>10</v>
      </c>
      <c r="I102" s="9">
        <v>9</v>
      </c>
      <c r="J102" s="9">
        <f>F102*'Critérios&amp;Grupos'!$C$1+Notas!G102*'Critérios&amp;Grupos'!$C$2+Notas!H102*'Critérios&amp;Grupos'!$C$3+Notas!I102*'Critérios&amp;Grupos'!$C$4</f>
        <v>9.9</v>
      </c>
      <c r="K102" s="9">
        <v>0</v>
      </c>
      <c r="L102" s="11" t="s">
        <v>118</v>
      </c>
    </row>
    <row r="103" spans="1:15" x14ac:dyDescent="0.2">
      <c r="A103" s="2">
        <v>32</v>
      </c>
      <c r="B103" s="8" t="s">
        <v>94</v>
      </c>
      <c r="C103" s="9">
        <v>3</v>
      </c>
      <c r="D103" s="9" t="s">
        <v>17</v>
      </c>
      <c r="E103" s="9" t="str">
        <f>VLOOKUP(D103,'Critérios&amp;Grupos'!F:G,2,FALSE)</f>
        <v>Hogwarts</v>
      </c>
      <c r="F103" s="9">
        <v>10</v>
      </c>
      <c r="G103" s="9">
        <v>0</v>
      </c>
      <c r="H103" s="9">
        <v>0</v>
      </c>
      <c r="I103" s="9">
        <v>0</v>
      </c>
      <c r="J103" s="9">
        <f>F103*'Critérios&amp;Grupos'!$C$1+Notas!G103*'Critérios&amp;Grupos'!$C$2+Notas!H103*'Critérios&amp;Grupos'!$C$3+Notas!I103*'Critérios&amp;Grupos'!$C$4</f>
        <v>2</v>
      </c>
      <c r="K103" s="9">
        <v>0</v>
      </c>
      <c r="L103" s="11" t="s">
        <v>122</v>
      </c>
    </row>
    <row r="104" spans="1:15" x14ac:dyDescent="0.2">
      <c r="A104" s="2">
        <v>33</v>
      </c>
      <c r="B104" s="8" t="s">
        <v>95</v>
      </c>
      <c r="C104" s="9">
        <v>3</v>
      </c>
      <c r="D104" s="9" t="s">
        <v>17</v>
      </c>
      <c r="E104" s="9" t="str">
        <f>VLOOKUP(D104,'Critérios&amp;Grupos'!F:G,2,FALSE)</f>
        <v>Hogwarts</v>
      </c>
      <c r="F104" s="9">
        <v>10</v>
      </c>
      <c r="G104" s="9">
        <v>0</v>
      </c>
      <c r="H104" s="9">
        <v>0</v>
      </c>
      <c r="I104" s="9">
        <v>0</v>
      </c>
      <c r="J104" s="9">
        <f>F104*'Critérios&amp;Grupos'!$C$1+Notas!G104*'Critérios&amp;Grupos'!$C$2+Notas!H104*'Critérios&amp;Grupos'!$C$3+Notas!I104*'Critérios&amp;Grupos'!$C$4</f>
        <v>2</v>
      </c>
      <c r="K104" s="9">
        <v>0</v>
      </c>
      <c r="L104" s="11" t="s">
        <v>122</v>
      </c>
    </row>
    <row r="105" spans="1:15" x14ac:dyDescent="0.2">
      <c r="A105" s="2">
        <v>34</v>
      </c>
      <c r="B105" s="8" t="s">
        <v>96</v>
      </c>
      <c r="C105" s="9">
        <v>3</v>
      </c>
      <c r="D105" s="9" t="s">
        <v>21</v>
      </c>
      <c r="E105" s="9" t="str">
        <f>VLOOKUP(D105,'Critérios&amp;Grupos'!F:G,2,FALSE)</f>
        <v>Mickey</v>
      </c>
      <c r="F105" s="9">
        <v>10</v>
      </c>
      <c r="G105" s="9">
        <v>0</v>
      </c>
      <c r="H105" s="9">
        <v>0</v>
      </c>
      <c r="I105" s="9">
        <v>0</v>
      </c>
      <c r="J105" s="9">
        <f>F105*'Critérios&amp;Grupos'!$C$1+Notas!G105*'Critérios&amp;Grupos'!$C$2+Notas!H105*'Critérios&amp;Grupos'!$C$3+Notas!I105*'Critérios&amp;Grupos'!$C$4</f>
        <v>2</v>
      </c>
      <c r="K105" s="9">
        <v>0</v>
      </c>
      <c r="L105" s="11" t="s">
        <v>123</v>
      </c>
    </row>
    <row r="106" spans="1:15" x14ac:dyDescent="0.2">
      <c r="A106" s="2">
        <v>35</v>
      </c>
      <c r="B106" s="8" t="s">
        <v>97</v>
      </c>
      <c r="C106" s="9">
        <v>3</v>
      </c>
      <c r="D106" s="9" t="s">
        <v>26</v>
      </c>
      <c r="E106" s="9" t="str">
        <f>VLOOKUP(D106,'Critérios&amp;Grupos'!F:G,2,FALSE)</f>
        <v>ScoobyDoo</v>
      </c>
      <c r="F106" s="9">
        <v>10</v>
      </c>
      <c r="G106" s="9">
        <v>10</v>
      </c>
      <c r="H106" s="9">
        <v>10</v>
      </c>
      <c r="I106" s="9">
        <v>10</v>
      </c>
      <c r="J106" s="9">
        <f>F106*'Critérios&amp;Grupos'!$C$1+Notas!G106*'Critérios&amp;Grupos'!$C$2+Notas!H106*'Critérios&amp;Grupos'!$C$3+Notas!I106*'Critérios&amp;Grupos'!$C$4</f>
        <v>10</v>
      </c>
      <c r="K106" s="9">
        <v>0</v>
      </c>
      <c r="L106" s="11" t="s">
        <v>120</v>
      </c>
    </row>
    <row r="107" spans="1:15" x14ac:dyDescent="0.2">
      <c r="A107" s="2"/>
    </row>
    <row r="108" spans="1:15" x14ac:dyDescent="0.2">
      <c r="A108" s="2"/>
    </row>
    <row r="109" spans="1:15" x14ac:dyDescent="0.2">
      <c r="A109" s="2"/>
    </row>
    <row r="110" spans="1:15" x14ac:dyDescent="0.2">
      <c r="A110" s="2"/>
    </row>
    <row r="111" spans="1:15" x14ac:dyDescent="0.2">
      <c r="A111" s="2"/>
    </row>
    <row r="112" spans="1:15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4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4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4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4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</sheetData>
  <sortState xmlns:xlrd2="http://schemas.microsoft.com/office/spreadsheetml/2017/richdata2" ref="A2:L106">
    <sortCondition ref="C2:C106"/>
    <sortCondition ref="A2:A106"/>
  </sortState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workbookViewId="0">
      <selection activeCell="B1" sqref="B1:B5"/>
    </sheetView>
  </sheetViews>
  <sheetFormatPr defaultRowHeight="14.25" x14ac:dyDescent="0.2"/>
  <cols>
    <col min="1" max="1" width="10.375" bestFit="1" customWidth="1"/>
    <col min="2" max="2" width="44.125" bestFit="1" customWidth="1"/>
    <col min="5" max="6" width="5.375" style="2" customWidth="1"/>
    <col min="7" max="7" width="17.25" bestFit="1" customWidth="1"/>
    <col min="9" max="9" width="15.75" bestFit="1" customWidth="1"/>
  </cols>
  <sheetData>
    <row r="1" spans="1:9" x14ac:dyDescent="0.2">
      <c r="A1" t="s">
        <v>4</v>
      </c>
      <c r="B1" t="s">
        <v>6</v>
      </c>
      <c r="C1" s="1">
        <v>0.2</v>
      </c>
      <c r="E1" s="2">
        <v>1</v>
      </c>
      <c r="F1" s="2" t="s">
        <v>14</v>
      </c>
      <c r="G1" t="s">
        <v>98</v>
      </c>
      <c r="H1">
        <f>COUNTIF(Notas!D:D,'Critérios&amp;Grupos'!F1)</f>
        <v>9</v>
      </c>
      <c r="I1" t="s">
        <v>36</v>
      </c>
    </row>
    <row r="2" spans="1:9" x14ac:dyDescent="0.2">
      <c r="A2" t="s">
        <v>8</v>
      </c>
      <c r="B2" t="s">
        <v>9</v>
      </c>
      <c r="C2" s="1">
        <v>0.3</v>
      </c>
      <c r="E2" s="2">
        <v>2</v>
      </c>
      <c r="F2" s="2" t="s">
        <v>15</v>
      </c>
      <c r="G2" t="s">
        <v>37</v>
      </c>
      <c r="H2">
        <f>COUNTIF(Notas!D:D,'Critérios&amp;Grupos'!F2)</f>
        <v>9</v>
      </c>
      <c r="I2" t="s">
        <v>37</v>
      </c>
    </row>
    <row r="3" spans="1:9" x14ac:dyDescent="0.2">
      <c r="A3" t="s">
        <v>35</v>
      </c>
      <c r="B3" t="s">
        <v>10</v>
      </c>
      <c r="C3" s="1">
        <v>0.4</v>
      </c>
      <c r="E3" s="2">
        <v>3</v>
      </c>
      <c r="F3" s="2" t="s">
        <v>16</v>
      </c>
      <c r="G3" t="s">
        <v>99</v>
      </c>
      <c r="H3">
        <f>COUNTIF(Notas!D:D,'Critérios&amp;Grupos'!F3)</f>
        <v>9</v>
      </c>
      <c r="I3" t="s">
        <v>55</v>
      </c>
    </row>
    <row r="4" spans="1:9" x14ac:dyDescent="0.2">
      <c r="A4" t="s">
        <v>3</v>
      </c>
      <c r="B4" t="s">
        <v>11</v>
      </c>
      <c r="C4" s="1">
        <v>0.1</v>
      </c>
      <c r="E4" s="2">
        <v>4</v>
      </c>
      <c r="F4" s="2" t="s">
        <v>17</v>
      </c>
      <c r="G4" t="s">
        <v>38</v>
      </c>
      <c r="H4">
        <f>COUNTIF(Notas!D:D,'Critérios&amp;Grupos'!F4)</f>
        <v>6</v>
      </c>
      <c r="I4" t="s">
        <v>38</v>
      </c>
    </row>
    <row r="5" spans="1:9" x14ac:dyDescent="0.2">
      <c r="A5" t="s">
        <v>5</v>
      </c>
      <c r="B5" t="s">
        <v>7</v>
      </c>
      <c r="E5" s="2">
        <v>5</v>
      </c>
      <c r="F5" s="2" t="s">
        <v>18</v>
      </c>
      <c r="G5" t="s">
        <v>39</v>
      </c>
      <c r="H5">
        <f>COUNTIF(Notas!D:D,'Critérios&amp;Grupos'!F5)</f>
        <v>9</v>
      </c>
      <c r="I5" t="s">
        <v>39</v>
      </c>
    </row>
    <row r="6" spans="1:9" x14ac:dyDescent="0.2">
      <c r="E6" s="2">
        <v>6</v>
      </c>
      <c r="F6" s="2" t="s">
        <v>19</v>
      </c>
      <c r="G6" t="s">
        <v>40</v>
      </c>
      <c r="H6">
        <f>COUNTIF(Notas!D:D,'Critérios&amp;Grupos'!F6)</f>
        <v>6</v>
      </c>
      <c r="I6" t="s">
        <v>40</v>
      </c>
    </row>
    <row r="7" spans="1:9" x14ac:dyDescent="0.2">
      <c r="E7" s="2">
        <v>7</v>
      </c>
      <c r="F7" s="2" t="s">
        <v>20</v>
      </c>
      <c r="G7" t="s">
        <v>41</v>
      </c>
      <c r="H7">
        <f>COUNTIF(Notas!D:D,'Critérios&amp;Grupos'!F7)</f>
        <v>12</v>
      </c>
      <c r="I7" t="s">
        <v>41</v>
      </c>
    </row>
    <row r="8" spans="1:9" x14ac:dyDescent="0.2">
      <c r="E8" s="2">
        <v>8</v>
      </c>
      <c r="F8" s="2" t="s">
        <v>22</v>
      </c>
      <c r="G8" t="s">
        <v>42</v>
      </c>
      <c r="H8">
        <f>COUNTIF(Notas!D:D,'Critérios&amp;Grupos'!F8)</f>
        <v>9</v>
      </c>
      <c r="I8" t="s">
        <v>42</v>
      </c>
    </row>
    <row r="9" spans="1:9" x14ac:dyDescent="0.2">
      <c r="E9" s="2">
        <v>9</v>
      </c>
      <c r="F9" s="2" t="s">
        <v>21</v>
      </c>
      <c r="G9" t="s">
        <v>43</v>
      </c>
      <c r="H9">
        <f>COUNTIF(Notas!D:D,'Critérios&amp;Grupos'!F9)</f>
        <v>6</v>
      </c>
      <c r="I9" t="s">
        <v>43</v>
      </c>
    </row>
    <row r="10" spans="1:9" x14ac:dyDescent="0.2">
      <c r="E10" s="2">
        <v>10</v>
      </c>
      <c r="F10" s="2" t="s">
        <v>24</v>
      </c>
      <c r="G10" t="s">
        <v>44</v>
      </c>
      <c r="H10">
        <f>COUNTIF(Notas!D:D,'Critérios&amp;Grupos'!F10)</f>
        <v>9</v>
      </c>
      <c r="I10" t="s">
        <v>44</v>
      </c>
    </row>
    <row r="11" spans="1:9" x14ac:dyDescent="0.2">
      <c r="E11" s="2">
        <v>11</v>
      </c>
      <c r="F11" s="2" t="s">
        <v>25</v>
      </c>
      <c r="G11" t="s">
        <v>45</v>
      </c>
      <c r="H11">
        <f>COUNTIF(Notas!D:D,'Critérios&amp;Grupos'!F11)</f>
        <v>9</v>
      </c>
      <c r="I11" t="s">
        <v>45</v>
      </c>
    </row>
    <row r="12" spans="1:9" x14ac:dyDescent="0.2">
      <c r="E12" s="2">
        <v>12</v>
      </c>
      <c r="F12" s="2" t="s">
        <v>26</v>
      </c>
      <c r="G12" t="s">
        <v>46</v>
      </c>
      <c r="H12">
        <f>COUNTIF(Notas!D:D,'Critérios&amp;Grupos'!F12)</f>
        <v>3</v>
      </c>
      <c r="I12" t="s">
        <v>46</v>
      </c>
    </row>
    <row r="13" spans="1:9" x14ac:dyDescent="0.2">
      <c r="E13" s="2">
        <v>13</v>
      </c>
      <c r="F13" s="2" t="s">
        <v>27</v>
      </c>
      <c r="G13" t="s">
        <v>47</v>
      </c>
      <c r="H13">
        <f>COUNTIF(Notas!D:D,'Critérios&amp;Grupos'!F13)</f>
        <v>0</v>
      </c>
      <c r="I13" t="s">
        <v>47</v>
      </c>
    </row>
    <row r="14" spans="1:9" x14ac:dyDescent="0.2">
      <c r="E14" s="2">
        <v>14</v>
      </c>
      <c r="F14" s="2" t="s">
        <v>28</v>
      </c>
      <c r="G14" t="s">
        <v>52</v>
      </c>
      <c r="H14">
        <f>COUNTIF(Notas!D:D,'Critérios&amp;Grupos'!F14)</f>
        <v>0</v>
      </c>
      <c r="I14" t="s">
        <v>52</v>
      </c>
    </row>
    <row r="15" spans="1:9" x14ac:dyDescent="0.2">
      <c r="E15" s="2">
        <v>15</v>
      </c>
      <c r="F15" s="2" t="s">
        <v>48</v>
      </c>
      <c r="G15" t="s">
        <v>53</v>
      </c>
      <c r="H15">
        <f>COUNTIF(Notas!D:D,'Critérios&amp;Grupos'!F15)</f>
        <v>0</v>
      </c>
      <c r="I15" t="s">
        <v>53</v>
      </c>
    </row>
    <row r="16" spans="1:9" x14ac:dyDescent="0.2">
      <c r="E16" s="2">
        <v>16</v>
      </c>
      <c r="F16" s="2" t="s">
        <v>29</v>
      </c>
      <c r="G16" t="s">
        <v>51</v>
      </c>
      <c r="H16">
        <f>COUNTIF(Notas!D:D,'Critérios&amp;Grupos'!F16)</f>
        <v>0</v>
      </c>
      <c r="I16" t="s">
        <v>51</v>
      </c>
    </row>
    <row r="17" spans="5:9" x14ac:dyDescent="0.2">
      <c r="E17" s="2">
        <v>17</v>
      </c>
      <c r="F17" s="2" t="s">
        <v>49</v>
      </c>
      <c r="G17" t="s">
        <v>54</v>
      </c>
      <c r="H17">
        <f>COUNTIF(Notas!D:D,'Critérios&amp;Grupos'!F17)</f>
        <v>0</v>
      </c>
      <c r="I17" t="s">
        <v>54</v>
      </c>
    </row>
    <row r="18" spans="5:9" x14ac:dyDescent="0.2">
      <c r="E18" s="2">
        <v>18</v>
      </c>
      <c r="F18" s="2" t="s">
        <v>50</v>
      </c>
      <c r="G18" t="s">
        <v>56</v>
      </c>
      <c r="H18">
        <f>COUNTIF(Notas!D:D,'Critérios&amp;Grupos'!F18)</f>
        <v>0</v>
      </c>
      <c r="I18" t="s">
        <v>56</v>
      </c>
    </row>
    <row r="19" spans="5:9" x14ac:dyDescent="0.2">
      <c r="E19" s="2">
        <v>19</v>
      </c>
      <c r="F19" s="2" t="s">
        <v>61</v>
      </c>
      <c r="G19" t="s">
        <v>100</v>
      </c>
      <c r="H19">
        <f>COUNTIF(Notas!D:D,'Critérios&amp;Grupos'!F19)</f>
        <v>9</v>
      </c>
      <c r="I19" t="s">
        <v>62</v>
      </c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5E37-CADC-400B-BDFC-84B1F5EC8AF5}">
  <dimension ref="A1:I36"/>
  <sheetViews>
    <sheetView workbookViewId="0">
      <selection activeCell="I17" sqref="I17"/>
    </sheetView>
  </sheetViews>
  <sheetFormatPr defaultRowHeight="14.25" x14ac:dyDescent="0.2"/>
  <cols>
    <col min="1" max="1" width="4.25" customWidth="1"/>
    <col min="2" max="2" width="53" style="8" bestFit="1" customWidth="1"/>
    <col min="3" max="3" width="2.25" style="6" customWidth="1"/>
    <col min="4" max="4" width="11.25" style="12" bestFit="1" customWidth="1"/>
    <col min="5" max="5" width="52.875" style="14" bestFit="1" customWidth="1"/>
    <col min="6" max="6" width="16.375" style="12" bestFit="1" customWidth="1"/>
    <col min="7" max="7" width="51.125" style="12" bestFit="1" customWidth="1"/>
    <col min="8" max="8" width="17.5" style="12" bestFit="1" customWidth="1"/>
    <col min="9" max="9" width="9" style="12" customWidth="1"/>
  </cols>
  <sheetData>
    <row r="1" spans="1:9" x14ac:dyDescent="0.2">
      <c r="A1" t="s">
        <v>58</v>
      </c>
      <c r="B1" s="8" t="s">
        <v>0</v>
      </c>
      <c r="C1" s="6" t="s">
        <v>59</v>
      </c>
      <c r="D1" s="12" t="s">
        <v>125</v>
      </c>
      <c r="E1" s="14" t="s">
        <v>126</v>
      </c>
      <c r="F1" s="12" t="s">
        <v>127</v>
      </c>
      <c r="G1" s="12" t="s">
        <v>128</v>
      </c>
      <c r="H1" s="12" t="s">
        <v>13</v>
      </c>
      <c r="I1" s="12" t="s">
        <v>60</v>
      </c>
    </row>
    <row r="2" spans="1:9" x14ac:dyDescent="0.2">
      <c r="A2">
        <v>1</v>
      </c>
      <c r="B2" s="8" t="s">
        <v>63</v>
      </c>
      <c r="C2" s="6" t="str">
        <f>VLOOKUP(B2,Notas!B:D,3,FALSE)</f>
        <v>K</v>
      </c>
      <c r="D2" s="12">
        <v>114210200001</v>
      </c>
      <c r="E2" s="14">
        <v>4230</v>
      </c>
      <c r="F2" s="12">
        <v>16090361061</v>
      </c>
      <c r="G2" s="12" t="s">
        <v>129</v>
      </c>
      <c r="H2" s="12" t="str">
        <f>VLOOKUP(C2,'Critérios&amp;Grupos'!$F$1:$G$18,2,FALSE)</f>
        <v>WonderWoman</v>
      </c>
      <c r="I2" s="12" t="str">
        <f>RIGHT(F2,5)</f>
        <v>61061</v>
      </c>
    </row>
    <row r="3" spans="1:9" x14ac:dyDescent="0.2">
      <c r="A3">
        <v>2</v>
      </c>
      <c r="B3" s="8" t="s">
        <v>64</v>
      </c>
      <c r="C3" s="6" t="str">
        <f>VLOOKUP(B3,Notas!B:D,3,FALSE)</f>
        <v>A</v>
      </c>
      <c r="D3" s="12">
        <v>112210200038</v>
      </c>
      <c r="E3" s="14" t="s">
        <v>130</v>
      </c>
      <c r="F3" s="12">
        <v>11964917272</v>
      </c>
      <c r="G3" s="12" t="s">
        <v>131</v>
      </c>
      <c r="H3" s="12" t="str">
        <f>VLOOKUP(C3,'Critérios&amp;Grupos'!$F$1:$G$18,2,FALSE)</f>
        <v>Fazemos Programa</v>
      </c>
      <c r="I3" s="12" t="str">
        <f t="shared" ref="I3:I36" si="0">RIGHT(F3,5)</f>
        <v>17272</v>
      </c>
    </row>
    <row r="4" spans="1:9" x14ac:dyDescent="0.2">
      <c r="A4">
        <v>3</v>
      </c>
      <c r="B4" s="8" t="s">
        <v>65</v>
      </c>
      <c r="C4" s="6" t="str">
        <f>VLOOKUP(B4,Notas!B:D,3,FALSE)</f>
        <v>K</v>
      </c>
      <c r="D4" s="12">
        <v>111210200098</v>
      </c>
      <c r="E4" s="14">
        <v>3275</v>
      </c>
      <c r="F4" s="12">
        <v>11956806616</v>
      </c>
      <c r="G4" s="12" t="s">
        <v>132</v>
      </c>
      <c r="H4" s="12" t="str">
        <f>VLOOKUP(C4,'Critérios&amp;Grupos'!$F$1:$G$18,2,FALSE)</f>
        <v>WonderWoman</v>
      </c>
      <c r="I4" s="12" t="str">
        <f t="shared" si="0"/>
        <v>06616</v>
      </c>
    </row>
    <row r="5" spans="1:9" x14ac:dyDescent="0.2">
      <c r="A5">
        <v>4</v>
      </c>
      <c r="B5" s="8" t="s">
        <v>66</v>
      </c>
      <c r="C5" s="6" t="str">
        <f>VLOOKUP(B5,Notas!B:D,3,FALSE)</f>
        <v>G</v>
      </c>
      <c r="D5" s="12">
        <v>112210200017</v>
      </c>
      <c r="E5" s="14" t="s">
        <v>133</v>
      </c>
      <c r="F5" s="12">
        <v>11955544844</v>
      </c>
      <c r="G5" s="12" t="s">
        <v>134</v>
      </c>
      <c r="H5" s="12" t="str">
        <f>VLOOKUP(C5,'Critérios&amp;Grupos'!$F$1:$G$18,2,FALSE)</f>
        <v>Yeti</v>
      </c>
      <c r="I5" s="12" t="str">
        <f t="shared" si="0"/>
        <v>44844</v>
      </c>
    </row>
    <row r="6" spans="1:9" x14ac:dyDescent="0.2">
      <c r="A6">
        <v>5</v>
      </c>
      <c r="B6" s="8" t="s">
        <v>67</v>
      </c>
      <c r="C6" s="6" t="str">
        <f>VLOOKUP(B6,Notas!B:D,3,FALSE)</f>
        <v>E</v>
      </c>
      <c r="D6" s="12">
        <v>112210200046</v>
      </c>
      <c r="E6" s="14" t="s">
        <v>135</v>
      </c>
      <c r="F6" s="12">
        <v>62992359006</v>
      </c>
      <c r="G6" s="12" t="s">
        <v>136</v>
      </c>
      <c r="H6" s="12" t="str">
        <f>VLOOKUP(C6,'Critérios&amp;Grupos'!$F$1:$G$18,2,FALSE)</f>
        <v>Patrick</v>
      </c>
      <c r="I6" s="12" t="str">
        <f t="shared" si="0"/>
        <v>59006</v>
      </c>
    </row>
    <row r="7" spans="1:9" x14ac:dyDescent="0.2">
      <c r="A7">
        <v>6</v>
      </c>
      <c r="B7" s="8" t="s">
        <v>68</v>
      </c>
      <c r="C7" s="6" t="str">
        <f>VLOOKUP(B7,Notas!B:D,3,FALSE)</f>
        <v>F</v>
      </c>
      <c r="D7" s="12">
        <v>112210200057</v>
      </c>
      <c r="E7" s="14" t="s">
        <v>137</v>
      </c>
      <c r="F7" s="12">
        <v>14996221901</v>
      </c>
      <c r="G7" s="12" t="s">
        <v>138</v>
      </c>
      <c r="H7" s="12" t="str">
        <f>VLOOKUP(C7,'Critérios&amp;Grupos'!$F$1:$G$18,2,FALSE)</f>
        <v>Johnny</v>
      </c>
      <c r="I7" s="12" t="str">
        <f t="shared" si="0"/>
        <v>21901</v>
      </c>
    </row>
    <row r="8" spans="1:9" x14ac:dyDescent="0.2">
      <c r="A8">
        <v>7</v>
      </c>
      <c r="B8" s="8" t="s">
        <v>69</v>
      </c>
      <c r="C8" s="6" t="str">
        <f>VLOOKUP(B8,Notas!B:D,3,FALSE)</f>
        <v>E</v>
      </c>
      <c r="D8" s="12">
        <v>112210200010</v>
      </c>
      <c r="E8" s="14" t="s">
        <v>139</v>
      </c>
      <c r="F8" s="12">
        <v>49991231200</v>
      </c>
      <c r="G8" s="12" t="s">
        <v>140</v>
      </c>
      <c r="H8" s="12" t="str">
        <f>VLOOKUP(C8,'Critérios&amp;Grupos'!$F$1:$G$18,2,FALSE)</f>
        <v>Patrick</v>
      </c>
      <c r="I8" s="12" t="str">
        <f t="shared" si="0"/>
        <v>31200</v>
      </c>
    </row>
    <row r="9" spans="1:9" x14ac:dyDescent="0.2">
      <c r="A9">
        <v>8</v>
      </c>
      <c r="B9" s="8" t="s">
        <v>70</v>
      </c>
      <c r="C9" s="6" t="s">
        <v>49</v>
      </c>
      <c r="D9" s="12">
        <v>112210200003</v>
      </c>
      <c r="E9" s="14" t="s">
        <v>141</v>
      </c>
      <c r="F9" s="12">
        <v>71996101777</v>
      </c>
      <c r="G9" s="12" t="s">
        <v>142</v>
      </c>
      <c r="H9" s="12" t="str">
        <f>VLOOKUP(C9,'Critérios&amp;Grupos'!$F$1:$G$18,2,FALSE)</f>
        <v>Stewie Griffin</v>
      </c>
      <c r="I9" s="12" t="str">
        <f t="shared" si="0"/>
        <v>01777</v>
      </c>
    </row>
    <row r="10" spans="1:9" x14ac:dyDescent="0.2">
      <c r="A10">
        <v>9</v>
      </c>
      <c r="B10" s="8" t="s">
        <v>71</v>
      </c>
      <c r="C10" s="6" t="str">
        <f>VLOOKUP(B10,Notas!B:D,3,FALSE)</f>
        <v>C</v>
      </c>
      <c r="D10" s="12">
        <v>112210200006</v>
      </c>
      <c r="E10" s="14" t="s">
        <v>143</v>
      </c>
      <c r="F10" s="12">
        <v>62982685151</v>
      </c>
      <c r="G10" s="12" t="s">
        <v>144</v>
      </c>
      <c r="H10" s="12" t="str">
        <f>VLOOKUP(C10,'Critérios&amp;Grupos'!$F$1:$G$18,2,FALSE)</f>
        <v>NFL</v>
      </c>
      <c r="I10" s="12" t="str">
        <f t="shared" si="0"/>
        <v>85151</v>
      </c>
    </row>
    <row r="11" spans="1:9" x14ac:dyDescent="0.2">
      <c r="A11">
        <v>10</v>
      </c>
      <c r="B11" s="8" t="s">
        <v>72</v>
      </c>
      <c r="C11" s="6" t="str">
        <f>VLOOKUP(B11,Notas!B:D,3,FALSE)</f>
        <v>B</v>
      </c>
      <c r="D11" s="12">
        <v>112210200061</v>
      </c>
      <c r="E11" s="14">
        <v>5004</v>
      </c>
      <c r="F11" s="12">
        <v>18997882072</v>
      </c>
      <c r="G11" s="12" t="s">
        <v>145</v>
      </c>
      <c r="H11" s="12" t="str">
        <f>VLOOKUP(C11,'Critérios&amp;Grupos'!$F$1:$G$18,2,FALSE)</f>
        <v>Pokeball</v>
      </c>
      <c r="I11" s="12" t="str">
        <f t="shared" si="0"/>
        <v>82072</v>
      </c>
    </row>
    <row r="12" spans="1:9" x14ac:dyDescent="0.2">
      <c r="A12">
        <v>11</v>
      </c>
      <c r="B12" s="8" t="s">
        <v>73</v>
      </c>
      <c r="C12" s="6" t="str">
        <f>VLOOKUP(B12,Notas!B:D,3,FALSE)</f>
        <v>J</v>
      </c>
      <c r="D12" s="12">
        <v>112210200021</v>
      </c>
      <c r="E12" s="14" t="s">
        <v>146</v>
      </c>
      <c r="F12" s="12">
        <v>11999870130</v>
      </c>
      <c r="G12" s="12" t="s">
        <v>147</v>
      </c>
      <c r="H12" s="12" t="str">
        <f>VLOOKUP(C12,'Critérios&amp;Grupos'!$F$1:$G$18,2,FALSE)</f>
        <v>Hulk</v>
      </c>
      <c r="I12" s="12" t="str">
        <f t="shared" si="0"/>
        <v>70130</v>
      </c>
    </row>
    <row r="13" spans="1:9" x14ac:dyDescent="0.2">
      <c r="A13">
        <v>12</v>
      </c>
      <c r="B13" s="8" t="s">
        <v>74</v>
      </c>
      <c r="C13" s="6" t="str">
        <f>VLOOKUP(B13,Notas!B:D,3,FALSE)</f>
        <v>Z</v>
      </c>
      <c r="D13" s="12">
        <v>112210200002</v>
      </c>
      <c r="E13" s="14">
        <v>5610</v>
      </c>
      <c r="F13" s="12">
        <v>67992939855</v>
      </c>
      <c r="G13" s="12" t="s">
        <v>148</v>
      </c>
      <c r="H13" s="12" t="e">
        <f>VLOOKUP(C13,'Critérios&amp;Grupos'!$F$1:$G$18,2,FALSE)</f>
        <v>#N/A</v>
      </c>
      <c r="I13" s="12" t="str">
        <f t="shared" si="0"/>
        <v>39855</v>
      </c>
    </row>
    <row r="14" spans="1:9" x14ac:dyDescent="0.2">
      <c r="A14">
        <v>13</v>
      </c>
      <c r="B14" s="8" t="s">
        <v>75</v>
      </c>
      <c r="C14" s="6" t="str">
        <f>VLOOKUP(B14,Notas!B:D,3,FALSE)</f>
        <v>G</v>
      </c>
      <c r="D14" s="12">
        <v>112210200008</v>
      </c>
      <c r="E14" s="14" t="s">
        <v>149</v>
      </c>
      <c r="F14" s="12">
        <v>92981243100</v>
      </c>
      <c r="G14" s="12" t="s">
        <v>150</v>
      </c>
      <c r="H14" s="12" t="str">
        <f>VLOOKUP(C14,'Critérios&amp;Grupos'!$F$1:$G$18,2,FALSE)</f>
        <v>Yeti</v>
      </c>
      <c r="I14" s="12" t="str">
        <f t="shared" si="0"/>
        <v>43100</v>
      </c>
    </row>
    <row r="15" spans="1:9" x14ac:dyDescent="0.2">
      <c r="A15">
        <v>14</v>
      </c>
      <c r="B15" s="8" t="s">
        <v>76</v>
      </c>
      <c r="C15" s="6" t="str">
        <f>VLOOKUP(B15,Notas!B:D,3,FALSE)</f>
        <v>G</v>
      </c>
      <c r="D15" s="12">
        <v>112210200035</v>
      </c>
      <c r="E15" s="14" t="s">
        <v>151</v>
      </c>
      <c r="F15" s="12">
        <v>71993206243</v>
      </c>
      <c r="G15" s="12" t="s">
        <v>152</v>
      </c>
      <c r="H15" s="12" t="str">
        <f>VLOOKUP(C15,'Critérios&amp;Grupos'!$F$1:$G$18,2,FALSE)</f>
        <v>Yeti</v>
      </c>
      <c r="I15" s="12" t="str">
        <f t="shared" si="0"/>
        <v>06243</v>
      </c>
    </row>
    <row r="16" spans="1:9" x14ac:dyDescent="0.2">
      <c r="A16">
        <v>15</v>
      </c>
      <c r="B16" s="8" t="s">
        <v>77</v>
      </c>
      <c r="C16" s="6" t="str">
        <f>VLOOKUP(B16,Notas!B:D,3,FALSE)</f>
        <v>I</v>
      </c>
      <c r="D16" s="12">
        <v>112210200034</v>
      </c>
      <c r="E16" s="14" t="s">
        <v>146</v>
      </c>
      <c r="F16" s="12">
        <v>11966111979</v>
      </c>
      <c r="G16" s="12" t="s">
        <v>153</v>
      </c>
      <c r="H16" s="12" t="str">
        <f>VLOOKUP(C16,'Critérios&amp;Grupos'!$F$1:$G$18,2,FALSE)</f>
        <v>Mickey</v>
      </c>
      <c r="I16" s="12" t="str">
        <f t="shared" si="0"/>
        <v>11979</v>
      </c>
    </row>
    <row r="17" spans="1:9" x14ac:dyDescent="0.2">
      <c r="A17">
        <v>16</v>
      </c>
      <c r="B17" s="8" t="s">
        <v>78</v>
      </c>
      <c r="C17" s="6" t="str">
        <f>VLOOKUP(B17,Notas!B:D,3,FALSE)</f>
        <v>Z</v>
      </c>
      <c r="D17" s="12">
        <v>112210200024</v>
      </c>
      <c r="E17" s="14" t="s">
        <v>154</v>
      </c>
      <c r="F17" s="12">
        <v>16992753443</v>
      </c>
      <c r="G17" s="12" t="s">
        <v>155</v>
      </c>
      <c r="H17" s="12" t="e">
        <f>VLOOKUP(C17,'Critérios&amp;Grupos'!$F$1:$G$18,2,FALSE)</f>
        <v>#N/A</v>
      </c>
      <c r="I17" s="15" t="str">
        <f t="shared" si="0"/>
        <v>53443</v>
      </c>
    </row>
    <row r="18" spans="1:9" x14ac:dyDescent="0.2">
      <c r="A18">
        <v>17</v>
      </c>
      <c r="B18" s="8" t="s">
        <v>79</v>
      </c>
      <c r="C18" s="6" t="str">
        <f>VLOOKUP(B18,Notas!B:D,3,FALSE)</f>
        <v>F</v>
      </c>
      <c r="D18" s="12">
        <v>112210200026</v>
      </c>
      <c r="E18" s="14" t="s">
        <v>156</v>
      </c>
      <c r="F18" s="12">
        <v>11999959554</v>
      </c>
      <c r="G18" s="12" t="s">
        <v>157</v>
      </c>
      <c r="H18" s="12" t="str">
        <f>VLOOKUP(C18,'Critérios&amp;Grupos'!$F$1:$G$18,2,FALSE)</f>
        <v>Johnny</v>
      </c>
      <c r="I18" s="12" t="str">
        <f t="shared" si="0"/>
        <v>59554</v>
      </c>
    </row>
    <row r="19" spans="1:9" x14ac:dyDescent="0.2">
      <c r="A19">
        <v>18</v>
      </c>
      <c r="B19" s="8" t="s">
        <v>80</v>
      </c>
      <c r="C19" s="6" t="str">
        <f>VLOOKUP(B19,Notas!B:D,3,FALSE)</f>
        <v>J</v>
      </c>
      <c r="D19" s="12">
        <v>112210200025</v>
      </c>
      <c r="E19" s="14" t="s">
        <v>158</v>
      </c>
      <c r="F19" s="12">
        <v>11998849228</v>
      </c>
      <c r="G19" s="12" t="s">
        <v>159</v>
      </c>
      <c r="H19" s="12" t="str">
        <f>VLOOKUP(C19,'Critérios&amp;Grupos'!$F$1:$G$18,2,FALSE)</f>
        <v>Hulk</v>
      </c>
      <c r="I19" s="12" t="str">
        <f t="shared" si="0"/>
        <v>49228</v>
      </c>
    </row>
    <row r="20" spans="1:9" x14ac:dyDescent="0.2">
      <c r="A20">
        <v>19</v>
      </c>
      <c r="B20" s="8" t="s">
        <v>81</v>
      </c>
      <c r="C20" s="6" t="str">
        <f>VLOOKUP(B20,Notas!B:D,3,FALSE)</f>
        <v>A</v>
      </c>
      <c r="D20" s="12">
        <v>112210200059</v>
      </c>
      <c r="E20" s="14" t="s">
        <v>160</v>
      </c>
      <c r="F20" s="12">
        <v>11996450828</v>
      </c>
      <c r="G20" s="12" t="s">
        <v>161</v>
      </c>
      <c r="H20" s="12" t="str">
        <f>VLOOKUP(C20,'Critérios&amp;Grupos'!$F$1:$G$18,2,FALSE)</f>
        <v>Fazemos Programa</v>
      </c>
      <c r="I20" s="12" t="str">
        <f t="shared" si="0"/>
        <v>50828</v>
      </c>
    </row>
    <row r="21" spans="1:9" x14ac:dyDescent="0.2">
      <c r="A21">
        <v>20</v>
      </c>
      <c r="B21" s="8" t="s">
        <v>82</v>
      </c>
      <c r="C21" s="6" t="str">
        <f>VLOOKUP(B21,Notas!B:D,3,FALSE)</f>
        <v>J</v>
      </c>
      <c r="D21" s="12">
        <v>112210200058</v>
      </c>
      <c r="E21" s="14" t="s">
        <v>162</v>
      </c>
      <c r="F21" s="12">
        <v>15991038989</v>
      </c>
      <c r="G21" s="12" t="s">
        <v>163</v>
      </c>
      <c r="H21" s="12" t="str">
        <f>VLOOKUP(C21,'Critérios&amp;Grupos'!$F$1:$G$18,2,FALSE)</f>
        <v>Hulk</v>
      </c>
      <c r="I21" s="12" t="str">
        <f t="shared" si="0"/>
        <v>38989</v>
      </c>
    </row>
    <row r="22" spans="1:9" x14ac:dyDescent="0.2">
      <c r="A22">
        <v>21</v>
      </c>
      <c r="B22" s="8" t="s">
        <v>83</v>
      </c>
      <c r="C22" s="6" t="str">
        <f>VLOOKUP(B22,Notas!B:D,3,FALSE)</f>
        <v>C</v>
      </c>
      <c r="D22" s="12">
        <v>112210200030</v>
      </c>
      <c r="E22" s="14" t="s">
        <v>133</v>
      </c>
      <c r="F22" s="12">
        <v>11991279135</v>
      </c>
      <c r="G22" s="12" t="s">
        <v>164</v>
      </c>
      <c r="H22" s="12" t="str">
        <f>VLOOKUP(C22,'Critérios&amp;Grupos'!$F$1:$G$18,2,FALSE)</f>
        <v>NFL</v>
      </c>
      <c r="I22" s="12" t="str">
        <f t="shared" si="0"/>
        <v>79135</v>
      </c>
    </row>
    <row r="23" spans="1:9" x14ac:dyDescent="0.2">
      <c r="A23">
        <v>22</v>
      </c>
      <c r="B23" s="8" t="s">
        <v>84</v>
      </c>
      <c r="C23" s="6" t="str">
        <f>VLOOKUP(B23,Notas!B:D,3,FALSE)</f>
        <v>B</v>
      </c>
      <c r="D23" s="12">
        <v>112210200031</v>
      </c>
      <c r="E23" s="14" t="s">
        <v>162</v>
      </c>
      <c r="F23" s="12">
        <v>11999556167</v>
      </c>
      <c r="G23" s="12" t="s">
        <v>165</v>
      </c>
      <c r="H23" s="12" t="str">
        <f>VLOOKUP(C23,'Critérios&amp;Grupos'!$F$1:$G$18,2,FALSE)</f>
        <v>Pokeball</v>
      </c>
      <c r="I23" s="12" t="str">
        <f t="shared" si="0"/>
        <v>56167</v>
      </c>
    </row>
    <row r="24" spans="1:9" x14ac:dyDescent="0.2">
      <c r="A24">
        <v>23</v>
      </c>
      <c r="B24" s="8" t="s">
        <v>85</v>
      </c>
      <c r="C24" s="6" t="str">
        <f>VLOOKUP(B24,Notas!B:D,3,FALSE)</f>
        <v>B</v>
      </c>
      <c r="D24" s="12">
        <v>113210200063</v>
      </c>
      <c r="E24" s="14">
        <v>5642</v>
      </c>
      <c r="F24" s="12">
        <v>996142120</v>
      </c>
      <c r="G24" s="12" t="s">
        <v>166</v>
      </c>
      <c r="H24" s="12" t="str">
        <f>VLOOKUP(C24,'Critérios&amp;Grupos'!$F$1:$G$18,2,FALSE)</f>
        <v>Pokeball</v>
      </c>
      <c r="I24" s="12" t="str">
        <f t="shared" si="0"/>
        <v>42120</v>
      </c>
    </row>
    <row r="25" spans="1:9" x14ac:dyDescent="0.2">
      <c r="A25">
        <v>24</v>
      </c>
      <c r="B25" s="8" t="s">
        <v>86</v>
      </c>
      <c r="C25" s="6" t="str">
        <f>VLOOKUP(B25,Notas!B:D,3,FALSE)</f>
        <v>H</v>
      </c>
      <c r="D25" s="12">
        <v>112210200032</v>
      </c>
      <c r="E25" s="14" t="s">
        <v>167</v>
      </c>
      <c r="F25" s="12">
        <v>11998020212</v>
      </c>
      <c r="G25" s="12" t="s">
        <v>168</v>
      </c>
      <c r="H25" s="12" t="str">
        <f>VLOOKUP(C25,'Critérios&amp;Grupos'!$F$1:$G$18,2,FALSE)</f>
        <v>Toy Story Alien</v>
      </c>
      <c r="I25" s="12" t="str">
        <f t="shared" si="0"/>
        <v>20212</v>
      </c>
    </row>
    <row r="26" spans="1:9" x14ac:dyDescent="0.2">
      <c r="A26">
        <v>25</v>
      </c>
      <c r="B26" s="8" t="s">
        <v>87</v>
      </c>
      <c r="C26" s="6" t="str">
        <f>VLOOKUP(B26,Notas!B:D,3,FALSE)</f>
        <v>K</v>
      </c>
      <c r="D26" s="12">
        <v>112210200045</v>
      </c>
      <c r="E26" s="14" t="s">
        <v>169</v>
      </c>
      <c r="F26" s="12">
        <v>86999903311</v>
      </c>
      <c r="G26" s="12" t="s">
        <v>170</v>
      </c>
      <c r="H26" s="12" t="str">
        <f>VLOOKUP(C26,'Critérios&amp;Grupos'!$F$1:$G$18,2,FALSE)</f>
        <v>WonderWoman</v>
      </c>
      <c r="I26" s="12" t="str">
        <f t="shared" si="0"/>
        <v>03311</v>
      </c>
    </row>
    <row r="27" spans="1:9" x14ac:dyDescent="0.2">
      <c r="A27">
        <v>26</v>
      </c>
      <c r="B27" s="8" t="s">
        <v>88</v>
      </c>
      <c r="C27" s="6" t="str">
        <f>VLOOKUP(B27,Notas!B:D,3,FALSE)</f>
        <v>C</v>
      </c>
      <c r="D27" s="12">
        <v>112210200033</v>
      </c>
      <c r="E27" s="14" t="s">
        <v>171</v>
      </c>
      <c r="F27" s="12">
        <v>11961689866</v>
      </c>
      <c r="G27" s="12" t="s">
        <v>172</v>
      </c>
      <c r="H27" s="12" t="str">
        <f>VLOOKUP(C27,'Critérios&amp;Grupos'!$F$1:$G$18,2,FALSE)</f>
        <v>NFL</v>
      </c>
      <c r="I27" s="12" t="str">
        <f t="shared" si="0"/>
        <v>89866</v>
      </c>
    </row>
    <row r="28" spans="1:9" x14ac:dyDescent="0.2">
      <c r="A28">
        <v>27</v>
      </c>
      <c r="B28" s="8" t="s">
        <v>89</v>
      </c>
      <c r="C28" s="6" t="str">
        <f>VLOOKUP(B28,Notas!B:D,3,FALSE)</f>
        <v>G</v>
      </c>
      <c r="D28" s="12">
        <v>111210200100</v>
      </c>
      <c r="E28" s="14">
        <v>65431</v>
      </c>
      <c r="F28" s="12">
        <v>11999487804</v>
      </c>
      <c r="G28" s="12" t="s">
        <v>173</v>
      </c>
      <c r="H28" s="12" t="str">
        <f>VLOOKUP(C28,'Critérios&amp;Grupos'!$F$1:$G$18,2,FALSE)</f>
        <v>Yeti</v>
      </c>
      <c r="I28" s="12" t="str">
        <f t="shared" si="0"/>
        <v>87804</v>
      </c>
    </row>
    <row r="29" spans="1:9" x14ac:dyDescent="0.2">
      <c r="A29">
        <v>28</v>
      </c>
      <c r="B29" s="8" t="s">
        <v>90</v>
      </c>
      <c r="C29" s="6" t="str">
        <f>VLOOKUP(B29,Notas!B:D,3,FALSE)</f>
        <v>H</v>
      </c>
      <c r="D29" s="12">
        <v>112210200019</v>
      </c>
      <c r="E29" s="14" t="s">
        <v>174</v>
      </c>
      <c r="F29" s="12">
        <v>11964013003</v>
      </c>
      <c r="G29" s="12" t="s">
        <v>175</v>
      </c>
      <c r="H29" s="12" t="str">
        <f>VLOOKUP(C29,'Critérios&amp;Grupos'!$F$1:$G$18,2,FALSE)</f>
        <v>Toy Story Alien</v>
      </c>
      <c r="I29" s="12" t="str">
        <f t="shared" si="0"/>
        <v>13003</v>
      </c>
    </row>
    <row r="30" spans="1:9" x14ac:dyDescent="0.2">
      <c r="A30">
        <v>29</v>
      </c>
      <c r="B30" s="8" t="s">
        <v>91</v>
      </c>
      <c r="C30" s="6" t="str">
        <f>VLOOKUP(B30,Notas!B:D,3,FALSE)</f>
        <v>H</v>
      </c>
      <c r="D30" s="12">
        <v>112210200053</v>
      </c>
      <c r="E30" s="14" t="s">
        <v>176</v>
      </c>
      <c r="F30" s="12">
        <v>11941336041</v>
      </c>
      <c r="G30" s="12" t="s">
        <v>177</v>
      </c>
      <c r="H30" s="12" t="str">
        <f>VLOOKUP(C30,'Critérios&amp;Grupos'!$F$1:$G$18,2,FALSE)</f>
        <v>Toy Story Alien</v>
      </c>
      <c r="I30" s="12" t="str">
        <f t="shared" si="0"/>
        <v>36041</v>
      </c>
    </row>
    <row r="31" spans="1:9" x14ac:dyDescent="0.2">
      <c r="A31">
        <v>30</v>
      </c>
      <c r="B31" s="8" t="s">
        <v>92</v>
      </c>
      <c r="C31" s="6" t="str">
        <f>VLOOKUP(B31,Notas!B:D,3,FALSE)</f>
        <v>Z</v>
      </c>
      <c r="D31" s="12">
        <v>112210200052</v>
      </c>
      <c r="E31" s="14" t="s">
        <v>178</v>
      </c>
      <c r="F31" s="12">
        <v>997183458</v>
      </c>
      <c r="G31" s="12" t="s">
        <v>179</v>
      </c>
      <c r="H31" s="12" t="e">
        <f>VLOOKUP(C31,'Critérios&amp;Grupos'!$F$1:$G$18,2,FALSE)</f>
        <v>#N/A</v>
      </c>
      <c r="I31" s="12" t="str">
        <f t="shared" si="0"/>
        <v>83458</v>
      </c>
    </row>
    <row r="32" spans="1:9" x14ac:dyDescent="0.2">
      <c r="A32">
        <v>31</v>
      </c>
      <c r="B32" s="8" t="s">
        <v>93</v>
      </c>
      <c r="C32" s="6" t="str">
        <f>VLOOKUP(B32,Notas!B:D,3,FALSE)</f>
        <v>A</v>
      </c>
      <c r="D32" s="12">
        <v>112210200023</v>
      </c>
      <c r="E32" s="14" t="s">
        <v>180</v>
      </c>
      <c r="F32" s="12">
        <v>11944662173</v>
      </c>
      <c r="G32" s="12" t="s">
        <v>181</v>
      </c>
      <c r="H32" s="12" t="str">
        <f>VLOOKUP(C32,'Critérios&amp;Grupos'!$F$1:$G$18,2,FALSE)</f>
        <v>Fazemos Programa</v>
      </c>
      <c r="I32" s="12" t="str">
        <f t="shared" si="0"/>
        <v>62173</v>
      </c>
    </row>
    <row r="33" spans="1:9" x14ac:dyDescent="0.2">
      <c r="A33">
        <v>32</v>
      </c>
      <c r="B33" s="8" t="s">
        <v>94</v>
      </c>
      <c r="C33" s="6" t="str">
        <f>VLOOKUP(B33,Notas!B:D,3,FALSE)</f>
        <v>D</v>
      </c>
      <c r="D33" s="12">
        <v>112210200014</v>
      </c>
      <c r="E33" s="14">
        <v>68552</v>
      </c>
      <c r="F33" s="12">
        <v>11955541300</v>
      </c>
      <c r="G33" s="12" t="s">
        <v>182</v>
      </c>
      <c r="H33" s="12" t="str">
        <f>VLOOKUP(C33,'Critérios&amp;Grupos'!$F$1:$G$18,2,FALSE)</f>
        <v>Hogwarts</v>
      </c>
      <c r="I33" s="12" t="str">
        <f>RIGHT(F33,5)</f>
        <v>41300</v>
      </c>
    </row>
    <row r="34" spans="1:9" x14ac:dyDescent="0.2">
      <c r="A34">
        <v>33</v>
      </c>
      <c r="B34" s="8" t="s">
        <v>95</v>
      </c>
      <c r="C34" s="6" t="str">
        <f>VLOOKUP(B34,Notas!B:D,3,FALSE)</f>
        <v>D</v>
      </c>
      <c r="D34" s="12">
        <v>111210200091</v>
      </c>
      <c r="E34" s="14">
        <v>6060</v>
      </c>
      <c r="F34" s="12">
        <v>62996339878</v>
      </c>
      <c r="G34" s="12" t="s">
        <v>183</v>
      </c>
      <c r="H34" s="12" t="str">
        <f>VLOOKUP(C34,'Critérios&amp;Grupos'!$F$1:$G$18,2,FALSE)</f>
        <v>Hogwarts</v>
      </c>
      <c r="I34" s="12" t="str">
        <f t="shared" si="0"/>
        <v>39878</v>
      </c>
    </row>
    <row r="35" spans="1:9" x14ac:dyDescent="0.2">
      <c r="A35">
        <v>34</v>
      </c>
      <c r="B35" s="8" t="s">
        <v>96</v>
      </c>
      <c r="C35" s="6" t="str">
        <f>VLOOKUP(B35,Notas!B:D,3,FALSE)</f>
        <v>I</v>
      </c>
      <c r="D35" s="12">
        <v>112210200028</v>
      </c>
      <c r="E35" s="14" t="s">
        <v>146</v>
      </c>
      <c r="F35" s="12">
        <v>11998315945</v>
      </c>
      <c r="G35" s="12" t="s">
        <v>184</v>
      </c>
      <c r="H35" s="12" t="str">
        <f>VLOOKUP(C35,'Critérios&amp;Grupos'!$F$1:$G$18,2,FALSE)</f>
        <v>Mickey</v>
      </c>
      <c r="I35" s="12" t="str">
        <f t="shared" si="0"/>
        <v>15945</v>
      </c>
    </row>
    <row r="36" spans="1:9" x14ac:dyDescent="0.2">
      <c r="A36">
        <v>35</v>
      </c>
      <c r="B36" s="8" t="s">
        <v>97</v>
      </c>
      <c r="C36" s="6" t="str">
        <f>VLOOKUP(B36,Notas!B:D,3,FALSE)</f>
        <v>L</v>
      </c>
      <c r="D36" s="12">
        <v>112210200037</v>
      </c>
      <c r="E36" s="14" t="s">
        <v>185</v>
      </c>
      <c r="F36" s="12">
        <v>12982841710</v>
      </c>
      <c r="G36" s="12" t="s">
        <v>186</v>
      </c>
      <c r="H36" s="12" t="str">
        <f>VLOOKUP(C36,'Critérios&amp;Grupos'!$F$1:$G$18,2,FALSE)</f>
        <v>ScoobyDoo</v>
      </c>
      <c r="I36" s="12" t="str">
        <f t="shared" si="0"/>
        <v>41710</v>
      </c>
    </row>
  </sheetData>
  <sortState xmlns:xlrd2="http://schemas.microsoft.com/office/spreadsheetml/2017/richdata2" ref="A2:H50">
    <sortCondition ref="B11:B50"/>
  </sortState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zoomScale="190" zoomScaleNormal="190" workbookViewId="0">
      <selection activeCell="B3" sqref="B3"/>
    </sheetView>
  </sheetViews>
  <sheetFormatPr defaultRowHeight="14.25" x14ac:dyDescent="0.2"/>
  <cols>
    <col min="2" max="2" width="42.875" bestFit="1" customWidth="1"/>
    <col min="3" max="3" width="10.75" style="7" customWidth="1"/>
    <col min="4" max="4" width="8.75" style="7" customWidth="1"/>
    <col min="5" max="5" width="8.75" style="12" customWidth="1"/>
  </cols>
  <sheetData>
    <row r="1" spans="1:5" x14ac:dyDescent="0.2">
      <c r="A1" t="s">
        <v>31</v>
      </c>
      <c r="B1" t="s">
        <v>30</v>
      </c>
      <c r="C1" s="7" t="s">
        <v>32</v>
      </c>
      <c r="D1" s="7" t="s">
        <v>33</v>
      </c>
      <c r="E1" s="12" t="s">
        <v>34</v>
      </c>
    </row>
    <row r="2" spans="1:5" x14ac:dyDescent="0.2">
      <c r="A2" s="2">
        <v>1</v>
      </c>
      <c r="B2" t="s">
        <v>63</v>
      </c>
      <c r="C2" s="7">
        <f>AVERAGEIF(Notas!B:B,média!B2,Notas!J:J)</f>
        <v>9.7999999999999989</v>
      </c>
      <c r="D2" s="7">
        <f>SUMIF(Notas!B:B,média!B:B,Notas!K:K)/3</f>
        <v>0</v>
      </c>
      <c r="E2" s="13">
        <f>IF(C2+D2&gt;10,10,C2+D2)</f>
        <v>9.7999999999999989</v>
      </c>
    </row>
    <row r="3" spans="1:5" x14ac:dyDescent="0.2">
      <c r="A3" s="2">
        <v>2</v>
      </c>
      <c r="B3" t="s">
        <v>64</v>
      </c>
      <c r="C3" s="7">
        <f>AVERAGEIF(Notas!B:B,média!B3,Notas!J:J)</f>
        <v>9.7999999999999989</v>
      </c>
      <c r="D3" s="7">
        <f>SUMIF(Notas!B:B,média!B:B,Notas!K:K)/3</f>
        <v>0</v>
      </c>
      <c r="E3" s="13">
        <f t="shared" ref="E3:E36" si="0">IF(C3+D3&gt;10,10,C3+D3)</f>
        <v>9.7999999999999989</v>
      </c>
    </row>
    <row r="4" spans="1:5" x14ac:dyDescent="0.2">
      <c r="A4" s="2">
        <v>3</v>
      </c>
      <c r="B4" t="s">
        <v>65</v>
      </c>
      <c r="C4" s="7">
        <f>AVERAGEIF(Notas!B:B,média!B4,Notas!J:J)</f>
        <v>9.7999999999999989</v>
      </c>
      <c r="D4" s="7">
        <f>SUMIF(Notas!B:B,média!B:B,Notas!K:K)/3</f>
        <v>0</v>
      </c>
      <c r="E4" s="13">
        <f t="shared" si="0"/>
        <v>9.7999999999999989</v>
      </c>
    </row>
    <row r="5" spans="1:5" x14ac:dyDescent="0.2">
      <c r="A5" s="2">
        <v>4</v>
      </c>
      <c r="B5" t="s">
        <v>66</v>
      </c>
      <c r="C5" s="7">
        <f>AVERAGEIF(Notas!B:B,média!B5,Notas!J:J)</f>
        <v>9.3666666666666671</v>
      </c>
      <c r="D5" s="7">
        <f>SUMIF(Notas!B:B,média!B:B,Notas!K:K)/3</f>
        <v>0</v>
      </c>
      <c r="E5" s="13">
        <f t="shared" si="0"/>
        <v>9.3666666666666671</v>
      </c>
    </row>
    <row r="6" spans="1:5" x14ac:dyDescent="0.2">
      <c r="A6" s="2">
        <v>5</v>
      </c>
      <c r="B6" t="s">
        <v>67</v>
      </c>
      <c r="C6" s="7">
        <f>AVERAGEIF(Notas!B:B,média!B6,Notas!J:J)</f>
        <v>8.9666666666666668</v>
      </c>
      <c r="D6" s="7">
        <f>SUMIF(Notas!B:B,média!B:B,Notas!K:K)/3</f>
        <v>0</v>
      </c>
      <c r="E6" s="13">
        <f t="shared" si="0"/>
        <v>8.9666666666666668</v>
      </c>
    </row>
    <row r="7" spans="1:5" x14ac:dyDescent="0.2">
      <c r="A7" s="2">
        <v>6</v>
      </c>
      <c r="B7" t="s">
        <v>68</v>
      </c>
      <c r="C7" s="7">
        <f>AVERAGEIF(Notas!B:B,média!B7,Notas!J:J)</f>
        <v>9.4666666666666668</v>
      </c>
      <c r="D7" s="7">
        <f>SUMIF(Notas!B:B,média!B:B,Notas!K:K)/3</f>
        <v>0</v>
      </c>
      <c r="E7" s="13">
        <f t="shared" si="0"/>
        <v>9.4666666666666668</v>
      </c>
    </row>
    <row r="8" spans="1:5" x14ac:dyDescent="0.2">
      <c r="A8" s="2">
        <v>7</v>
      </c>
      <c r="B8" t="s">
        <v>69</v>
      </c>
      <c r="C8" s="7">
        <f>AVERAGEIF(Notas!B:B,média!B8,Notas!J:J)</f>
        <v>8.9666666666666668</v>
      </c>
      <c r="D8" s="7">
        <f>SUMIF(Notas!B:B,média!B:B,Notas!K:K)/3</f>
        <v>0</v>
      </c>
      <c r="E8" s="13">
        <f t="shared" si="0"/>
        <v>8.9666666666666668</v>
      </c>
    </row>
    <row r="9" spans="1:5" x14ac:dyDescent="0.2">
      <c r="A9" s="2">
        <v>8</v>
      </c>
      <c r="B9" t="s">
        <v>70</v>
      </c>
      <c r="C9" s="7">
        <f>AVERAGEIF(Notas!B:B,média!B9,Notas!J:J)</f>
        <v>8.9666666666666668</v>
      </c>
      <c r="D9" s="7">
        <f>SUMIF(Notas!B:B,média!B:B,Notas!K:K)/3</f>
        <v>0</v>
      </c>
      <c r="E9" s="13">
        <f t="shared" si="0"/>
        <v>8.9666666666666668</v>
      </c>
    </row>
    <row r="10" spans="1:5" x14ac:dyDescent="0.2">
      <c r="A10" s="2">
        <v>9</v>
      </c>
      <c r="B10" t="s">
        <v>71</v>
      </c>
      <c r="C10" s="7">
        <f>AVERAGEIF(Notas!B:B,média!B10,Notas!J:J)</f>
        <v>9.7666666666666675</v>
      </c>
      <c r="D10" s="7">
        <f>SUMIF(Notas!B:B,média!B:B,Notas!K:K)/3</f>
        <v>0</v>
      </c>
      <c r="E10" s="13">
        <f t="shared" si="0"/>
        <v>9.7666666666666675</v>
      </c>
    </row>
    <row r="11" spans="1:5" x14ac:dyDescent="0.2">
      <c r="A11" s="2">
        <v>10</v>
      </c>
      <c r="B11" t="s">
        <v>72</v>
      </c>
      <c r="C11" s="7">
        <f>AVERAGEIF(Notas!B:B,média!B11,Notas!J:J)</f>
        <v>9.2333333333333343</v>
      </c>
      <c r="D11" s="7">
        <f>SUMIF(Notas!B:B,média!B:B,Notas!K:K)/3</f>
        <v>0</v>
      </c>
      <c r="E11" s="13">
        <f t="shared" si="0"/>
        <v>9.2333333333333343</v>
      </c>
    </row>
    <row r="12" spans="1:5" x14ac:dyDescent="0.2">
      <c r="A12" s="2">
        <v>11</v>
      </c>
      <c r="B12" t="s">
        <v>73</v>
      </c>
      <c r="C12" s="7">
        <f>AVERAGEIF(Notas!B:B,média!B12,Notas!J:J)</f>
        <v>9.3666666666666654</v>
      </c>
      <c r="D12" s="7">
        <f>SUMIF(Notas!B:B,média!B:B,Notas!K:K)/3</f>
        <v>0</v>
      </c>
      <c r="E12" s="13">
        <f t="shared" si="0"/>
        <v>9.3666666666666654</v>
      </c>
    </row>
    <row r="13" spans="1:5" x14ac:dyDescent="0.2">
      <c r="A13" s="2">
        <v>12</v>
      </c>
      <c r="B13" t="s">
        <v>74</v>
      </c>
      <c r="C13" s="7">
        <f>AVERAGEIF(Notas!B:B,média!B13,Notas!J:J)</f>
        <v>6.666666666666667</v>
      </c>
      <c r="D13" s="7">
        <f>SUMIF(Notas!B:B,média!B:B,Notas!K:K)/3</f>
        <v>0</v>
      </c>
      <c r="E13" s="13">
        <f t="shared" si="0"/>
        <v>6.666666666666667</v>
      </c>
    </row>
    <row r="14" spans="1:5" x14ac:dyDescent="0.2">
      <c r="A14" s="2">
        <v>13</v>
      </c>
      <c r="B14" t="s">
        <v>75</v>
      </c>
      <c r="C14" s="7">
        <f>AVERAGEIF(Notas!B:B,média!B14,Notas!J:J)</f>
        <v>9.3666666666666671</v>
      </c>
      <c r="D14" s="7">
        <f>SUMIF(Notas!B:B,média!B:B,Notas!K:K)/3</f>
        <v>0</v>
      </c>
      <c r="E14" s="13">
        <f t="shared" si="0"/>
        <v>9.3666666666666671</v>
      </c>
    </row>
    <row r="15" spans="1:5" x14ac:dyDescent="0.2">
      <c r="A15" s="2">
        <v>14</v>
      </c>
      <c r="B15" t="s">
        <v>76</v>
      </c>
      <c r="C15" s="7">
        <f>AVERAGEIF(Notas!B:B,média!B15,Notas!J:J)</f>
        <v>9.3666666666666671</v>
      </c>
      <c r="D15" s="7">
        <f>SUMIF(Notas!B:B,média!B:B,Notas!K:K)/3</f>
        <v>0</v>
      </c>
      <c r="E15" s="13">
        <f t="shared" si="0"/>
        <v>9.3666666666666671</v>
      </c>
    </row>
    <row r="16" spans="1:5" x14ac:dyDescent="0.2">
      <c r="A16" s="2">
        <v>15</v>
      </c>
      <c r="B16" t="s">
        <v>77</v>
      </c>
      <c r="C16" s="7">
        <f>AVERAGEIF(Notas!B:B,média!B16,Notas!J:J)</f>
        <v>6.6000000000000005</v>
      </c>
      <c r="D16" s="7">
        <f>SUMIF(Notas!B:B,média!B:B,Notas!K:K)/3</f>
        <v>0</v>
      </c>
      <c r="E16" s="13">
        <f t="shared" si="0"/>
        <v>6.6000000000000005</v>
      </c>
    </row>
    <row r="17" spans="1:5" x14ac:dyDescent="0.2">
      <c r="A17" s="2">
        <v>16</v>
      </c>
      <c r="B17" t="s">
        <v>78</v>
      </c>
      <c r="C17" s="7">
        <f>AVERAGEIF(Notas!B:B,média!B17,Notas!J:J)</f>
        <v>6.666666666666667</v>
      </c>
      <c r="D17" s="7">
        <f>SUMIF(Notas!B:B,média!B:B,Notas!K:K)/3</f>
        <v>0</v>
      </c>
      <c r="E17" s="13">
        <f t="shared" si="0"/>
        <v>6.666666666666667</v>
      </c>
    </row>
    <row r="18" spans="1:5" x14ac:dyDescent="0.2">
      <c r="A18" s="2">
        <v>17</v>
      </c>
      <c r="B18" t="s">
        <v>79</v>
      </c>
      <c r="C18" s="7">
        <f>AVERAGEIF(Notas!B:B,média!B18,Notas!J:J)</f>
        <v>9.4666666666666668</v>
      </c>
      <c r="D18" s="7">
        <f>SUMIF(Notas!B:B,média!B:B,Notas!K:K)/3</f>
        <v>0</v>
      </c>
      <c r="E18" s="13">
        <f t="shared" si="0"/>
        <v>9.4666666666666668</v>
      </c>
    </row>
    <row r="19" spans="1:5" x14ac:dyDescent="0.2">
      <c r="A19" s="2">
        <v>18</v>
      </c>
      <c r="B19" t="s">
        <v>80</v>
      </c>
      <c r="C19" s="7">
        <f>AVERAGEIF(Notas!B:B,média!B19,Notas!J:J)</f>
        <v>9.3666666666666654</v>
      </c>
      <c r="D19" s="7">
        <f>SUMIF(Notas!B:B,média!B:B,Notas!K:K)/3</f>
        <v>0</v>
      </c>
      <c r="E19" s="13">
        <f t="shared" si="0"/>
        <v>9.3666666666666654</v>
      </c>
    </row>
    <row r="20" spans="1:5" x14ac:dyDescent="0.2">
      <c r="A20" s="2">
        <v>19</v>
      </c>
      <c r="B20" t="s">
        <v>81</v>
      </c>
      <c r="C20" s="7">
        <f>AVERAGEIF(Notas!B:B,média!B20,Notas!J:J)</f>
        <v>9.7999999999999989</v>
      </c>
      <c r="D20" s="7">
        <f>SUMIF(Notas!B:B,média!B:B,Notas!K:K)/3</f>
        <v>0</v>
      </c>
      <c r="E20" s="13">
        <f t="shared" si="0"/>
        <v>9.7999999999999989</v>
      </c>
    </row>
    <row r="21" spans="1:5" x14ac:dyDescent="0.2">
      <c r="A21" s="2">
        <v>20</v>
      </c>
      <c r="B21" t="s">
        <v>82</v>
      </c>
      <c r="C21" s="7">
        <f>AVERAGEIF(Notas!B:B,média!B21,Notas!J:J)</f>
        <v>9.3666666666666654</v>
      </c>
      <c r="D21" s="7">
        <f>SUMIF(Notas!B:B,média!B:B,Notas!K:K)/3</f>
        <v>0</v>
      </c>
      <c r="E21" s="13">
        <f t="shared" si="0"/>
        <v>9.3666666666666654</v>
      </c>
    </row>
    <row r="22" spans="1:5" x14ac:dyDescent="0.2">
      <c r="A22" s="2">
        <v>21</v>
      </c>
      <c r="B22" t="s">
        <v>83</v>
      </c>
      <c r="C22" s="7">
        <f>AVERAGEIF(Notas!B:B,média!B22,Notas!J:J)</f>
        <v>6.9333333333333336</v>
      </c>
      <c r="D22" s="7">
        <f>SUMIF(Notas!B:B,média!B:B,Notas!K:K)/3</f>
        <v>0</v>
      </c>
      <c r="E22" s="13">
        <f t="shared" si="0"/>
        <v>6.9333333333333336</v>
      </c>
    </row>
    <row r="23" spans="1:5" x14ac:dyDescent="0.2">
      <c r="A23" s="2">
        <v>22</v>
      </c>
      <c r="B23" t="s">
        <v>84</v>
      </c>
      <c r="C23" s="7">
        <f>AVERAGEIF(Notas!B:B,média!B23,Notas!J:J)</f>
        <v>9.2333333333333343</v>
      </c>
      <c r="D23" s="7">
        <f>SUMIF(Notas!B:B,média!B:B,Notas!K:K)/3</f>
        <v>0</v>
      </c>
      <c r="E23" s="13">
        <f t="shared" si="0"/>
        <v>9.2333333333333343</v>
      </c>
    </row>
    <row r="24" spans="1:5" x14ac:dyDescent="0.2">
      <c r="A24" s="2">
        <v>23</v>
      </c>
      <c r="B24" t="s">
        <v>85</v>
      </c>
      <c r="C24" s="7">
        <f>AVERAGEIF(Notas!B:B,média!B24,Notas!J:J)</f>
        <v>9.2333333333333343</v>
      </c>
      <c r="D24" s="7">
        <f>SUMIF(Notas!B:B,média!B:B,Notas!K:K)/3</f>
        <v>0</v>
      </c>
      <c r="E24" s="13">
        <f t="shared" si="0"/>
        <v>9.2333333333333343</v>
      </c>
    </row>
    <row r="25" spans="1:5" x14ac:dyDescent="0.2">
      <c r="A25" s="2">
        <v>24</v>
      </c>
      <c r="B25" t="s">
        <v>86</v>
      </c>
      <c r="C25" s="7">
        <f>AVERAGEIF(Notas!B:B,média!B25,Notas!J:J)</f>
        <v>7.333333333333333</v>
      </c>
      <c r="D25" s="7">
        <f>SUMIF(Notas!B:B,média!B:B,Notas!K:K)/3</f>
        <v>0</v>
      </c>
      <c r="E25" s="13">
        <f t="shared" si="0"/>
        <v>7.333333333333333</v>
      </c>
    </row>
    <row r="26" spans="1:5" x14ac:dyDescent="0.2">
      <c r="A26" s="2">
        <v>25</v>
      </c>
      <c r="B26" t="s">
        <v>87</v>
      </c>
      <c r="C26" s="7">
        <f>AVERAGEIF(Notas!B:B,média!B26,Notas!J:J)</f>
        <v>9.7333333333333325</v>
      </c>
      <c r="D26" s="7">
        <f>SUMIF(Notas!B:B,média!B:B,Notas!K:K)/3</f>
        <v>0</v>
      </c>
      <c r="E26" s="13">
        <f t="shared" si="0"/>
        <v>9.7333333333333325</v>
      </c>
    </row>
    <row r="27" spans="1:5" x14ac:dyDescent="0.2">
      <c r="A27" s="2">
        <v>26</v>
      </c>
      <c r="B27" t="s">
        <v>88</v>
      </c>
      <c r="C27" s="7">
        <f>AVERAGEIF(Notas!B:B,média!B27,Notas!J:J)</f>
        <v>6.9333333333333336</v>
      </c>
      <c r="D27" s="7">
        <f>SUMIF(Notas!B:B,média!B:B,Notas!K:K)/3</f>
        <v>0</v>
      </c>
      <c r="E27" s="13">
        <f t="shared" si="0"/>
        <v>6.9333333333333336</v>
      </c>
    </row>
    <row r="28" spans="1:5" x14ac:dyDescent="0.2">
      <c r="A28" s="2">
        <v>27</v>
      </c>
      <c r="B28" t="s">
        <v>89</v>
      </c>
      <c r="C28" s="7">
        <f>AVERAGEIF(Notas!B:B,média!B28,Notas!J:J)</f>
        <v>9.3666666666666671</v>
      </c>
      <c r="D28" s="7">
        <f>SUMIF(Notas!B:B,média!B:B,Notas!K:K)/3</f>
        <v>0</v>
      </c>
      <c r="E28" s="13">
        <f t="shared" si="0"/>
        <v>9.3666666666666671</v>
      </c>
    </row>
    <row r="29" spans="1:5" x14ac:dyDescent="0.2">
      <c r="A29" s="2">
        <v>28</v>
      </c>
      <c r="B29" t="s">
        <v>90</v>
      </c>
      <c r="C29" s="7">
        <f>AVERAGEIF(Notas!B:B,média!B29,Notas!J:J)</f>
        <v>7.333333333333333</v>
      </c>
      <c r="D29" s="7">
        <f>SUMIF(Notas!B:B,média!B:B,Notas!K:K)/3</f>
        <v>0</v>
      </c>
      <c r="E29" s="13">
        <f t="shared" si="0"/>
        <v>7.333333333333333</v>
      </c>
    </row>
    <row r="30" spans="1:5" x14ac:dyDescent="0.2">
      <c r="A30" s="2">
        <v>29</v>
      </c>
      <c r="B30" t="s">
        <v>91</v>
      </c>
      <c r="C30" s="7">
        <f>AVERAGEIF(Notas!B:B,média!B30,Notas!J:J)</f>
        <v>7.333333333333333</v>
      </c>
      <c r="D30" s="7">
        <f>SUMIF(Notas!B:B,média!B:B,Notas!K:K)/3</f>
        <v>0</v>
      </c>
      <c r="E30" s="13">
        <f t="shared" si="0"/>
        <v>7.333333333333333</v>
      </c>
    </row>
    <row r="31" spans="1:5" x14ac:dyDescent="0.2">
      <c r="A31" s="2">
        <v>30</v>
      </c>
      <c r="B31" t="s">
        <v>92</v>
      </c>
      <c r="C31" s="7">
        <f>AVERAGEIF(Notas!B:B,média!B31,Notas!J:J)</f>
        <v>6.7</v>
      </c>
      <c r="D31" s="7">
        <f>SUMIF(Notas!B:B,média!B:B,Notas!K:K)/3</f>
        <v>0</v>
      </c>
      <c r="E31" s="13">
        <f t="shared" si="0"/>
        <v>6.7</v>
      </c>
    </row>
    <row r="32" spans="1:5" x14ac:dyDescent="0.2">
      <c r="A32" s="2">
        <v>31</v>
      </c>
      <c r="B32" t="s">
        <v>93</v>
      </c>
      <c r="C32" s="7">
        <f>AVERAGEIF(Notas!B:B,média!B32,Notas!J:J)</f>
        <v>9.7999999999999989</v>
      </c>
      <c r="D32" s="7">
        <f>SUMIF(Notas!B:B,média!B:B,Notas!K:K)/3</f>
        <v>0</v>
      </c>
      <c r="E32" s="13">
        <f t="shared" si="0"/>
        <v>9.7999999999999989</v>
      </c>
    </row>
    <row r="33" spans="1:5" x14ac:dyDescent="0.2">
      <c r="A33" s="2">
        <v>32</v>
      </c>
      <c r="B33" t="s">
        <v>94</v>
      </c>
      <c r="C33" s="7">
        <f>AVERAGEIF(Notas!B:B,média!B33,Notas!J:J)</f>
        <v>6.7</v>
      </c>
      <c r="D33" s="7">
        <f>SUMIF(Notas!B:B,média!B:B,Notas!K:K)/3</f>
        <v>0</v>
      </c>
      <c r="E33" s="13">
        <f t="shared" si="0"/>
        <v>6.7</v>
      </c>
    </row>
    <row r="34" spans="1:5" x14ac:dyDescent="0.2">
      <c r="A34" s="2">
        <v>33</v>
      </c>
      <c r="B34" t="s">
        <v>95</v>
      </c>
      <c r="C34" s="7">
        <f>AVERAGEIF(Notas!B:B,média!B34,Notas!J:J)</f>
        <v>6.7</v>
      </c>
      <c r="D34" s="7">
        <f>SUMIF(Notas!B:B,média!B:B,Notas!K:K)/3</f>
        <v>0</v>
      </c>
      <c r="E34" s="13">
        <f t="shared" si="0"/>
        <v>6.7</v>
      </c>
    </row>
    <row r="35" spans="1:5" x14ac:dyDescent="0.2">
      <c r="A35" s="2">
        <v>34</v>
      </c>
      <c r="B35" t="s">
        <v>96</v>
      </c>
      <c r="C35" s="7">
        <f>AVERAGEIF(Notas!B:B,média!B35,Notas!J:J)</f>
        <v>6.6000000000000005</v>
      </c>
      <c r="D35" s="7">
        <f>SUMIF(Notas!B:B,média!B:B,Notas!K:K)/3</f>
        <v>0</v>
      </c>
      <c r="E35" s="13">
        <f t="shared" si="0"/>
        <v>6.6000000000000005</v>
      </c>
    </row>
    <row r="36" spans="1:5" x14ac:dyDescent="0.2">
      <c r="A36" s="2">
        <v>35</v>
      </c>
      <c r="B36" t="s">
        <v>97</v>
      </c>
      <c r="C36" s="7">
        <f>AVERAGEIF(Notas!B:B,média!B36,Notas!J:J)</f>
        <v>9.5333333333333332</v>
      </c>
      <c r="D36" s="7">
        <f>SUMIF(Notas!B:B,média!B:B,Notas!K:K)/3</f>
        <v>0</v>
      </c>
      <c r="E36" s="13">
        <f t="shared" si="0"/>
        <v>9.5333333333333332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Notas</vt:lpstr>
      <vt:lpstr>Critérios&amp;Grupos</vt:lpstr>
      <vt:lpstr>Alunos</vt:lpstr>
      <vt:lpstr>média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Paes</dc:creator>
  <cp:lastModifiedBy>Libânia Paes</cp:lastModifiedBy>
  <dcterms:created xsi:type="dcterms:W3CDTF">2020-10-19T23:18:16Z</dcterms:created>
  <dcterms:modified xsi:type="dcterms:W3CDTF">2022-06-01T12:03:14Z</dcterms:modified>
</cp:coreProperties>
</file>